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2889C454-1566-46ED-A04F-AD305F85A7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H14" i="7"/>
  <c r="G14" i="7"/>
  <c r="J4" i="7"/>
  <c r="I4" i="7"/>
  <c r="H4" i="7"/>
  <c r="G4" i="7"/>
  <c r="J13" i="7"/>
  <c r="I13" i="7"/>
  <c r="H13" i="7"/>
  <c r="G13" i="7"/>
  <c r="J12" i="7"/>
  <c r="I12" i="7"/>
  <c r="H12" i="7"/>
  <c r="G12" i="7"/>
  <c r="J7" i="7"/>
  <c r="I7" i="7"/>
  <c r="H7" i="7"/>
  <c r="G7" i="7"/>
  <c r="E19" i="7" l="1"/>
  <c r="G19" i="7"/>
  <c r="H10" i="7"/>
  <c r="E10" i="7"/>
  <c r="J10" i="7"/>
  <c r="I10" i="7"/>
  <c r="G10" i="7"/>
  <c r="I19" i="7" l="1"/>
  <c r="J19" i="7"/>
  <c r="H19" i="7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<sst xmlns="http://schemas.openxmlformats.org/spreadsheetml/2006/main" count="52" uniqueCount="46">
  <si>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</si>
  <si>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</si>
  <si>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</si>
  <si>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</si>
  <si>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</si>
  <si>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</si>
  <si>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</si>
  <si>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</si>
  <si>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</si>
  <si>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</si>
  <si>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</si>
  <si>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</si>
  <si>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</si>
  <si>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</si>
  <si>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</si>
  <si>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</si>
  <si>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</si>
  <si>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</si>
  <si>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</si>
  <si>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</si>
  <si>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</si>
  <si>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</si>
  <si>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</si>
  <si>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</si>
  <si>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</si>
  <si>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</si>
  <si>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</si>
  <si>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 xml:space="preserve">12-18 лет </t>
  </si>
  <si>
    <t>№518/2013</t>
  </si>
  <si>
    <t xml:space="preserve">сок </t>
  </si>
  <si>
    <t xml:space="preserve">каша пшеничная молочная с маслом </t>
  </si>
  <si>
    <t>булочка домашняя</t>
  </si>
  <si>
    <t>№256/2013</t>
  </si>
  <si>
    <t>№564/2013</t>
  </si>
  <si>
    <t>Салат из свеклы отварной</t>
  </si>
  <si>
    <t>щи из свежей капусты с картофелем со сметаной</t>
  </si>
  <si>
    <t>фрикадельки из кур</t>
  </si>
  <si>
    <t>рис отварной</t>
  </si>
  <si>
    <t>Компот из кураги</t>
  </si>
  <si>
    <t>№104/2018</t>
  </si>
  <si>
    <t>№410/2013</t>
  </si>
  <si>
    <t>№414/2013</t>
  </si>
  <si>
    <t>№494/2018</t>
  </si>
  <si>
    <t>№50/2013</t>
  </si>
  <si>
    <t>1,2</t>
  </si>
  <si>
    <t>МАОУ "  СОШ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</si>
</sst>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A24" sqref="A24"/>
    </sheetView>
  </sheetViews>
  <sheetFormatPr defaultRowHeight="15" x14ac:dyDescent="0.25"/>
  <cols>
    <col min="1" max="1" width="12.28515625" customWidth="1"/>
    <col min="2" max="2" width="11.28515625" customWidth="1"/>
    <col min="3" max="3" width="11.42578125" customWidth="1"/>
    <col min="4" max="4" width="37.28515625" customWidth="1"/>
    <col min="5" max="5" width="10.42578125" customWidth="1"/>
    <col min="6" max="6" width="8.28515625" customWidth="1"/>
    <col min="7" max="7" width="13.5703125" customWidth="1"/>
    <col min="8" max="8" width="7.7109375" customWidth="1"/>
    <col min="9" max="9" width="7.28515625" customWidth="1"/>
    <col min="10" max="10" width="11.140625" customWidth="1"/>
  </cols>
  <sheetData>
    <row r="1" spans="1:10" x14ac:dyDescent="0.25">
      <c r="A1" t="s">
        <v>0</v>
      </c>
      <c r="B1" s="48" t="s">
        <v>45</v>
      </c>
      <c r="C1" s="49"/>
      <c r="D1" s="50"/>
      <c r="E1" t="s">
        <v>1</v>
      </c>
      <c r="F1" s="1" t="s">
        <v>44</v>
      </c>
      <c r="I1" t="s">
        <v>2</v>
      </c>
      <c r="J1" s="2">
        <v>44649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10" t="s">
        <v>18</v>
      </c>
      <c r="C4" s="38" t="s">
        <v>32</v>
      </c>
      <c r="D4" s="7" t="s">
        <v>30</v>
      </c>
      <c r="E4" s="23">
        <v>250</v>
      </c>
      <c r="F4" s="8"/>
      <c r="G4" s="28">
        <f>290.44/200*250</f>
        <v>363.05</v>
      </c>
      <c r="H4" s="28">
        <f>8.97/200*250</f>
        <v>11.2125</v>
      </c>
      <c r="I4" s="28">
        <f>10.5/200*250</f>
        <v>13.125</v>
      </c>
      <c r="J4" s="29">
        <f>40.01/200*250</f>
        <v>50.012499999999996</v>
      </c>
    </row>
    <row r="5" spans="1:10" ht="12" customHeight="1" thickBot="1" x14ac:dyDescent="0.3">
      <c r="A5" s="9" t="s">
        <v>27</v>
      </c>
      <c r="B5" s="44" t="s">
        <v>25</v>
      </c>
      <c r="C5" s="44" t="s">
        <v>28</v>
      </c>
      <c r="D5" s="11" t="s">
        <v>29</v>
      </c>
      <c r="E5" s="24">
        <v>200</v>
      </c>
      <c r="F5" s="30"/>
      <c r="G5" s="24">
        <v>92</v>
      </c>
      <c r="H5" s="24">
        <v>1</v>
      </c>
      <c r="I5" s="24">
        <v>0.2</v>
      </c>
      <c r="J5" s="47">
        <v>0.2</v>
      </c>
    </row>
    <row r="6" spans="1:10" ht="15" customHeight="1" x14ac:dyDescent="0.25">
      <c r="A6" s="9"/>
      <c r="B6" s="16" t="s">
        <v>26</v>
      </c>
      <c r="C6" s="39" t="s">
        <v>33</v>
      </c>
      <c r="D6" s="11" t="s">
        <v>31</v>
      </c>
      <c r="E6" s="23">
        <v>60</v>
      </c>
      <c r="F6" s="12"/>
      <c r="G6" s="30">
        <v>244.98</v>
      </c>
      <c r="H6" s="30">
        <v>4</v>
      </c>
      <c r="I6" s="30">
        <v>10.039999999999999</v>
      </c>
      <c r="J6" s="31">
        <v>34.659999999999997</v>
      </c>
    </row>
    <row r="7" spans="1:10" ht="15.75" thickBot="1" x14ac:dyDescent="0.3">
      <c r="A7" s="9"/>
      <c r="B7" s="10" t="s">
        <v>20</v>
      </c>
      <c r="C7" s="39" t="s">
        <v>23</v>
      </c>
      <c r="D7" s="11" t="s">
        <v>14</v>
      </c>
      <c r="E7" s="24">
        <v>40</v>
      </c>
      <c r="F7" s="12"/>
      <c r="G7" s="30">
        <f>35.12/20*40</f>
        <v>70.239999999999995</v>
      </c>
      <c r="H7" s="30">
        <f>1.52/20*40</f>
        <v>3.04</v>
      </c>
      <c r="I7" s="30">
        <f>0.16/20*40</f>
        <v>0.32</v>
      </c>
      <c r="J7" s="31">
        <f>6.9/20*40</f>
        <v>13.8</v>
      </c>
    </row>
    <row r="8" spans="1:10" ht="15.75" thickBot="1" x14ac:dyDescent="0.3">
      <c r="A8" s="9"/>
      <c r="B8" s="20"/>
      <c r="C8" s="40"/>
      <c r="D8" s="21"/>
      <c r="E8" s="23"/>
      <c r="F8" s="32"/>
      <c r="G8" s="32"/>
      <c r="H8" s="32"/>
      <c r="I8" s="32"/>
      <c r="J8" s="33"/>
    </row>
    <row r="9" spans="1:10" ht="15.75" thickBot="1" x14ac:dyDescent="0.3">
      <c r="A9" s="9"/>
      <c r="B9" s="20"/>
      <c r="C9" s="45"/>
      <c r="D9" s="15"/>
      <c r="E9" s="23"/>
      <c r="F9" s="46"/>
      <c r="G9" s="32"/>
      <c r="H9" s="32"/>
      <c r="I9" s="32"/>
      <c r="J9" s="33"/>
    </row>
    <row r="10" spans="1:10" ht="15" customHeight="1" thickBot="1" x14ac:dyDescent="0.3">
      <c r="A10" s="13"/>
      <c r="B10" s="14"/>
      <c r="C10" s="14"/>
      <c r="D10" s="15"/>
      <c r="E10" s="26">
        <f>SUM(E4:E9)</f>
        <v>550</v>
      </c>
      <c r="F10" s="27"/>
      <c r="G10" s="27">
        <f>SUM(G4:G8)</f>
        <v>770.27</v>
      </c>
      <c r="H10" s="27">
        <f>SUM(H4:H9)</f>
        <v>19.252499999999998</v>
      </c>
      <c r="I10" s="27">
        <f>SUM(I4:I9)</f>
        <v>23.684999999999999</v>
      </c>
      <c r="J10" s="34">
        <f>SUM(J4:J9)</f>
        <v>98.672499999999999</v>
      </c>
    </row>
    <row r="11" spans="1:10" ht="15" customHeight="1" x14ac:dyDescent="0.25">
      <c r="A11" s="9" t="s">
        <v>15</v>
      </c>
      <c r="B11" s="17" t="s">
        <v>16</v>
      </c>
      <c r="C11" s="41" t="s">
        <v>43</v>
      </c>
      <c r="D11" s="18" t="s">
        <v>34</v>
      </c>
      <c r="E11" s="35">
        <v>60</v>
      </c>
      <c r="F11" s="19"/>
      <c r="G11" s="36">
        <v>56.62</v>
      </c>
      <c r="H11" s="36">
        <v>0.86</v>
      </c>
      <c r="I11" s="36">
        <v>3.65</v>
      </c>
      <c r="J11" s="37">
        <v>5.07</v>
      </c>
    </row>
    <row r="12" spans="1:10" ht="33" customHeight="1" x14ac:dyDescent="0.25">
      <c r="A12" s="9" t="s">
        <v>27</v>
      </c>
      <c r="B12" s="10" t="s">
        <v>17</v>
      </c>
      <c r="C12" s="39" t="s">
        <v>39</v>
      </c>
      <c r="D12" s="11" t="s">
        <v>35</v>
      </c>
      <c r="E12" s="24">
        <v>250</v>
      </c>
      <c r="F12" s="12"/>
      <c r="G12" s="30">
        <f>89.51/200*250</f>
        <v>111.8875</v>
      </c>
      <c r="H12" s="30">
        <f>1.63/200*250</f>
        <v>2.0374999999999996</v>
      </c>
      <c r="I12" s="30">
        <f>6.16/200*250</f>
        <v>7.7</v>
      </c>
      <c r="J12" s="31">
        <f>6.89/200*250</f>
        <v>8.6125000000000007</v>
      </c>
    </row>
    <row r="13" spans="1:10" x14ac:dyDescent="0.25">
      <c r="A13" s="9"/>
      <c r="B13" s="10" t="s">
        <v>18</v>
      </c>
      <c r="C13" s="39" t="s">
        <v>40</v>
      </c>
      <c r="D13" s="11" t="s">
        <v>36</v>
      </c>
      <c r="E13" s="24">
        <v>100</v>
      </c>
      <c r="F13" s="12"/>
      <c r="G13" s="30">
        <f>151.18/90*100</f>
        <v>167.97777777777779</v>
      </c>
      <c r="H13" s="30">
        <f>17.94/90*100</f>
        <v>19.933333333333334</v>
      </c>
      <c r="I13" s="30">
        <f>6.74/90*100</f>
        <v>7.4888888888888889</v>
      </c>
      <c r="J13" s="31">
        <f>4.69/90*100</f>
        <v>5.2111111111111112</v>
      </c>
    </row>
    <row r="14" spans="1:10" x14ac:dyDescent="0.25">
      <c r="A14" s="9"/>
      <c r="B14" s="10" t="s">
        <v>19</v>
      </c>
      <c r="C14" s="39" t="s">
        <v>41</v>
      </c>
      <c r="D14" s="11" t="s">
        <v>37</v>
      </c>
      <c r="E14" s="24">
        <v>180</v>
      </c>
      <c r="F14" s="12"/>
      <c r="G14" s="30">
        <f>228.01/150*180</f>
        <v>273.61200000000002</v>
      </c>
      <c r="H14" s="30">
        <f>4.86/150*180</f>
        <v>5.8320000000000007</v>
      </c>
      <c r="I14" s="30">
        <f>7.43/150*180</f>
        <v>8.9160000000000004</v>
      </c>
      <c r="J14" s="31">
        <f>35.43/150*180</f>
        <v>42.515999999999998</v>
      </c>
    </row>
    <row r="15" spans="1:10" x14ac:dyDescent="0.25">
      <c r="A15" s="9"/>
      <c r="B15" s="10" t="s">
        <v>25</v>
      </c>
      <c r="C15" s="39" t="s">
        <v>42</v>
      </c>
      <c r="D15" s="11" t="s">
        <v>38</v>
      </c>
      <c r="E15" s="24">
        <v>200</v>
      </c>
      <c r="F15" s="12"/>
      <c r="G15" s="30">
        <v>85.42</v>
      </c>
      <c r="H15" s="30">
        <v>1.04</v>
      </c>
      <c r="I15" s="30">
        <v>0.06</v>
      </c>
      <c r="J15" s="31">
        <v>20.18</v>
      </c>
    </row>
    <row r="16" spans="1:10" x14ac:dyDescent="0.25">
      <c r="A16" s="9"/>
      <c r="B16" s="10" t="s">
        <v>20</v>
      </c>
      <c r="C16" s="39" t="s">
        <v>23</v>
      </c>
      <c r="D16" s="11" t="s">
        <v>14</v>
      </c>
      <c r="E16" s="24">
        <v>30</v>
      </c>
      <c r="F16" s="12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9"/>
      <c r="B17" s="10" t="s">
        <v>21</v>
      </c>
      <c r="C17" s="39" t="s">
        <v>24</v>
      </c>
      <c r="D17" s="11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9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3"/>
      <c r="B19" s="14"/>
      <c r="C19" s="14"/>
      <c r="D19" s="15"/>
      <c r="E19" s="26">
        <f>SUM(E11:E18)</f>
        <v>850</v>
      </c>
      <c r="F19" s="27"/>
      <c r="G19" s="26">
        <f>SUM(G11:G18)</f>
        <v>820.23727777777788</v>
      </c>
      <c r="H19" s="26">
        <f t="shared" ref="H19:J19" si="0">SUM(H11:H18)</f>
        <v>33.452833333333338</v>
      </c>
      <c r="I19" s="26">
        <f t="shared" si="0"/>
        <v>28.354888888888887</v>
      </c>
      <c r="J19" s="26">
        <f t="shared" si="0"/>
        <v>105.3796111111111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2022-03-28T14:36:17Z</cp:lastPrinted>
  <dcterms:created xsi:type="dcterms:W3CDTF">2021-05-20T08:28:34Z</dcterms:created>
  <dcterms:modified xsi:type="dcterms:W3CDTF">2022-03-28T14:51:34Z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