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BD52B2AD-F486-48F1-9763-26269E57AF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5" i="7"/>
  <c r="I5" i="7"/>
  <c r="H5" i="7"/>
  <c r="G5" i="7"/>
  <c r="J17" i="7"/>
  <c r="I17" i="7"/>
  <c r="H17" i="7"/>
  <c r="G17" i="7"/>
  <c r="J16" i="7"/>
  <c r="I16" i="7"/>
  <c r="H16" i="7"/>
  <c r="G16" i="7"/>
  <c r="J7" i="7"/>
  <c r="I7" i="7"/>
  <c r="H7" i="7"/>
  <c r="G7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<sst xmlns="http://schemas.openxmlformats.org/spreadsheetml/2006/main" count="52" uniqueCount="47">
  <si>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</si>
  <si>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</si>
  <si>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</si>
  <si>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</si>
  <si>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</si>
  <si>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</si>
  <si>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</si>
  <si>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</si>
  <si>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</si>
  <si>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</si>
  <si>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</si>
  <si>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</si>
  <si>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</si>
  <si>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</si>
  <si>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</si>
  <si>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</si>
  <si>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</si>
  <si>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</si>
  <si>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</si>
  <si>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</si>
  <si>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</si>
  <si>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</si>
  <si>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</si>
  <si>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</si>
  <si>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</si>
  <si>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мучные изделия</t>
  </si>
  <si>
    <t>гарнир</t>
  </si>
  <si>
    <t>№108/2013</t>
  </si>
  <si>
    <t>№109/2013</t>
  </si>
  <si>
    <t>Омлет с сыром</t>
  </si>
  <si>
    <t xml:space="preserve">Булочка дорожная </t>
  </si>
  <si>
    <t xml:space="preserve">Чай с лимоном </t>
  </si>
  <si>
    <t>№275/2018</t>
  </si>
  <si>
    <t>№565/2013</t>
  </si>
  <si>
    <t>№459/2018</t>
  </si>
  <si>
    <t>Овощи консервированные отварные (кукуруза)</t>
  </si>
  <si>
    <t>Суп-пюре из разных овощей</t>
  </si>
  <si>
    <t>Биточек из филе куры</t>
  </si>
  <si>
    <t xml:space="preserve">Каша гречневая </t>
  </si>
  <si>
    <t>Компот из ягод</t>
  </si>
  <si>
    <t>№ 157/2018</t>
  </si>
  <si>
    <t>№134/2021</t>
  </si>
  <si>
    <t>№372/2018</t>
  </si>
  <si>
    <t>№202/2018</t>
  </si>
  <si>
    <t>№491/2018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</si>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</sst>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45</v>
      </c>
      <c r="C1" s="50"/>
      <c r="D1" s="51"/>
      <c r="E1" t="s">
        <v>1</v>
      </c>
      <c r="F1" s="1" t="s">
        <v>46</v>
      </c>
      <c r="I1" t="s">
        <v>2</v>
      </c>
      <c r="J1" s="2">
        <v>44673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thickBot="1" x14ac:dyDescent="0.3">
      <c r="A4" s="6" t="s">
        <v>13</v>
      </c>
      <c r="B4" s="10" t="s">
        <v>18</v>
      </c>
      <c r="C4" s="37" t="s">
        <v>32</v>
      </c>
      <c r="D4" s="7" t="s">
        <v>29</v>
      </c>
      <c r="E4" s="22">
        <v>170</v>
      </c>
      <c r="F4" s="8"/>
      <c r="G4" s="27">
        <v>341.41</v>
      </c>
      <c r="H4" s="27">
        <v>22.26</v>
      </c>
      <c r="I4" s="27">
        <v>26.53</v>
      </c>
      <c r="J4" s="28">
        <v>3.39</v>
      </c>
    </row>
    <row r="5" spans="1:10" s="41" customFormat="1" ht="12" customHeight="1" thickBot="1" x14ac:dyDescent="0.3">
      <c r="A5" s="43" t="s">
        <v>23</v>
      </c>
      <c r="B5" s="46" t="s">
        <v>25</v>
      </c>
      <c r="C5" s="37" t="s">
        <v>33</v>
      </c>
      <c r="D5" s="11" t="s">
        <v>30</v>
      </c>
      <c r="E5" s="23">
        <v>100</v>
      </c>
      <c r="F5" s="29"/>
      <c r="G5" s="23">
        <f>167.96/80*100</f>
        <v>209.95</v>
      </c>
      <c r="H5" s="23">
        <f>3.08/80*100</f>
        <v>3.85</v>
      </c>
      <c r="I5" s="23">
        <f>6.03/80*100</f>
        <v>7.5374999999999996</v>
      </c>
      <c r="J5" s="42">
        <f>25.35/80*100</f>
        <v>31.6875</v>
      </c>
    </row>
    <row r="6" spans="1:10" s="41" customFormat="1" ht="30.75" customHeight="1" x14ac:dyDescent="0.25">
      <c r="A6" s="40"/>
      <c r="B6" s="47" t="s">
        <v>22</v>
      </c>
      <c r="C6" s="37" t="s">
        <v>34</v>
      </c>
      <c r="D6" s="20" t="s">
        <v>31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0" x14ac:dyDescent="0.25">
      <c r="A7" s="9"/>
      <c r="B7" s="10" t="s">
        <v>20</v>
      </c>
      <c r="C7" s="37" t="s">
        <v>28</v>
      </c>
      <c r="D7" s="11" t="s">
        <v>21</v>
      </c>
      <c r="E7" s="23">
        <v>50</v>
      </c>
      <c r="F7" s="29"/>
      <c r="G7" s="29">
        <f>62.34/30*50</f>
        <v>103.90000000000002</v>
      </c>
      <c r="H7" s="29">
        <f>1.47/30*50</f>
        <v>2.4500000000000002</v>
      </c>
      <c r="I7" s="29">
        <f>0.3/30*50</f>
        <v>0.5</v>
      </c>
      <c r="J7" s="30">
        <f>13.44/30*50</f>
        <v>22.400000000000002</v>
      </c>
    </row>
    <row r="8" spans="1:10" x14ac:dyDescent="0.25">
      <c r="A8" s="9"/>
      <c r="B8" s="48"/>
      <c r="C8" s="37"/>
      <c r="D8" s="11"/>
      <c r="E8" s="23"/>
      <c r="F8" s="12"/>
      <c r="G8" s="29"/>
      <c r="H8" s="29"/>
      <c r="I8" s="29"/>
      <c r="J8" s="30"/>
    </row>
    <row r="9" spans="1:10" x14ac:dyDescent="0.25">
      <c r="A9" s="9"/>
      <c r="B9" s="10"/>
      <c r="C9" s="37"/>
      <c r="D9" s="11"/>
      <c r="E9" s="23"/>
      <c r="F9" s="29"/>
      <c r="G9" s="29"/>
      <c r="H9" s="29"/>
      <c r="I9" s="29"/>
      <c r="J9" s="30"/>
    </row>
    <row r="10" spans="1:10" ht="15.75" thickBot="1" x14ac:dyDescent="0.3">
      <c r="A10" s="13"/>
      <c r="B10" s="14"/>
      <c r="C10" s="14"/>
      <c r="D10" s="15"/>
      <c r="E10" s="25">
        <f>SUM(E4:E9)</f>
        <v>520</v>
      </c>
      <c r="F10" s="26">
        <v>88.05</v>
      </c>
      <c r="G10" s="26">
        <f>SUM(G4:G9)</f>
        <v>696.19999999999993</v>
      </c>
      <c r="H10" s="26">
        <f t="shared" ref="H10:I10" si="0">SUM(H4:H9)</f>
        <v>28.62</v>
      </c>
      <c r="I10" s="26">
        <f t="shared" si="0"/>
        <v>34.577500000000001</v>
      </c>
      <c r="J10" s="33">
        <f>SUM(J4:J9)</f>
        <v>67.637500000000003</v>
      </c>
    </row>
    <row r="11" spans="1:10" ht="30" customHeight="1" x14ac:dyDescent="0.25">
      <c r="A11" s="9" t="s">
        <v>15</v>
      </c>
      <c r="B11" s="16" t="s">
        <v>16</v>
      </c>
      <c r="C11" s="37" t="s">
        <v>40</v>
      </c>
      <c r="D11" s="17" t="s">
        <v>35</v>
      </c>
      <c r="E11" s="34">
        <v>60</v>
      </c>
      <c r="F11" s="18"/>
      <c r="G11" s="35">
        <v>58.24</v>
      </c>
      <c r="H11" s="35">
        <v>1.22</v>
      </c>
      <c r="I11" s="35">
        <v>2.66</v>
      </c>
      <c r="J11" s="36">
        <v>7.36</v>
      </c>
    </row>
    <row r="12" spans="1:10" ht="31.5" customHeight="1" x14ac:dyDescent="0.25">
      <c r="A12" s="9" t="s">
        <v>24</v>
      </c>
      <c r="B12" s="10" t="s">
        <v>17</v>
      </c>
      <c r="C12" s="37" t="s">
        <v>41</v>
      </c>
      <c r="D12" s="11" t="s">
        <v>36</v>
      </c>
      <c r="E12" s="23">
        <v>250</v>
      </c>
      <c r="F12" s="12"/>
      <c r="G12" s="29">
        <f>82.37/200*250</f>
        <v>102.96250000000001</v>
      </c>
      <c r="H12" s="29">
        <f>2.43/200*250</f>
        <v>3.0375000000000001</v>
      </c>
      <c r="I12" s="29">
        <f>3.82/200*250</f>
        <v>4.7749999999999995</v>
      </c>
      <c r="J12" s="30">
        <f>9.58/200*250</f>
        <v>11.975</v>
      </c>
    </row>
    <row r="13" spans="1:10" ht="33" customHeight="1" x14ac:dyDescent="0.25">
      <c r="A13" s="9"/>
      <c r="B13" s="10" t="s">
        <v>18</v>
      </c>
      <c r="C13" s="37" t="s">
        <v>42</v>
      </c>
      <c r="D13" s="11" t="s">
        <v>37</v>
      </c>
      <c r="E13" s="23">
        <v>100</v>
      </c>
      <c r="F13" s="12"/>
      <c r="G13" s="44">
        <f>153.78/90*100</f>
        <v>170.86666666666667</v>
      </c>
      <c r="H13" s="44">
        <f>19.72/90*100</f>
        <v>21.911111111111108</v>
      </c>
      <c r="I13" s="44">
        <f>4.82/90*100</f>
        <v>5.3555555555555561</v>
      </c>
      <c r="J13" s="45">
        <f>7.87/90*100</f>
        <v>8.7444444444444454</v>
      </c>
    </row>
    <row r="14" spans="1:10" ht="33" customHeight="1" x14ac:dyDescent="0.25">
      <c r="A14" s="9"/>
      <c r="B14" s="10" t="s">
        <v>26</v>
      </c>
      <c r="C14" s="37" t="s">
        <v>43</v>
      </c>
      <c r="D14" s="11" t="s">
        <v>38</v>
      </c>
      <c r="E14" s="23">
        <v>180</v>
      </c>
      <c r="F14" s="12"/>
      <c r="G14" s="44">
        <f>288.28/150*180</f>
        <v>345.93599999999992</v>
      </c>
      <c r="H14" s="44">
        <f>10.4/150*180</f>
        <v>12.479999999999999</v>
      </c>
      <c r="I14" s="44">
        <f>6.71/150*180</f>
        <v>8.0519999999999996</v>
      </c>
      <c r="J14" s="45">
        <f>46.57/150*180</f>
        <v>55.884</v>
      </c>
    </row>
    <row r="15" spans="1:10" x14ac:dyDescent="0.25">
      <c r="A15" s="9"/>
      <c r="B15" s="47" t="s">
        <v>22</v>
      </c>
      <c r="C15" s="37" t="s">
        <v>44</v>
      </c>
      <c r="D15" s="11" t="s">
        <v>39</v>
      </c>
      <c r="E15" s="23">
        <v>200</v>
      </c>
      <c r="F15" s="12"/>
      <c r="G15" s="44">
        <v>70.34</v>
      </c>
      <c r="H15" s="44">
        <v>0.18</v>
      </c>
      <c r="I15" s="44">
        <v>0.06</v>
      </c>
      <c r="J15" s="45">
        <v>17.27</v>
      </c>
    </row>
    <row r="16" spans="1:10" x14ac:dyDescent="0.25">
      <c r="A16" s="9"/>
      <c r="B16" s="10" t="s">
        <v>19</v>
      </c>
      <c r="C16" s="37" t="s">
        <v>27</v>
      </c>
      <c r="D16" s="11" t="s">
        <v>14</v>
      </c>
      <c r="E16" s="23">
        <v>20</v>
      </c>
      <c r="F16" s="12"/>
      <c r="G16" s="29">
        <f>62.38/30*20</f>
        <v>41.586666666666673</v>
      </c>
      <c r="H16" s="29">
        <f>2.28/30*20</f>
        <v>1.52</v>
      </c>
      <c r="I16" s="29">
        <f>0.24/30*20</f>
        <v>0.16</v>
      </c>
      <c r="J16" s="30">
        <f>10.35/30*20</f>
        <v>6.8999999999999995</v>
      </c>
    </row>
    <row r="17" spans="1:10" x14ac:dyDescent="0.25">
      <c r="A17" s="9"/>
      <c r="B17" s="10" t="s">
        <v>20</v>
      </c>
      <c r="C17" s="37" t="s">
        <v>28</v>
      </c>
      <c r="D17" s="11" t="s">
        <v>21</v>
      </c>
      <c r="E17" s="23">
        <v>20</v>
      </c>
      <c r="F17" s="29"/>
      <c r="G17" s="29">
        <f>62.34/30*20</f>
        <v>41.56</v>
      </c>
      <c r="H17" s="29">
        <f>1.47/30*20</f>
        <v>0.98</v>
      </c>
      <c r="I17" s="29">
        <f>0.3/30*20</f>
        <v>0.2</v>
      </c>
      <c r="J17" s="30">
        <f>13.44/30*20</f>
        <v>8.9600000000000009</v>
      </c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830</v>
      </c>
      <c r="F19" s="26">
        <v>88.05</v>
      </c>
      <c r="G19" s="25">
        <f>SUM(G11:G18)</f>
        <v>831.49183333333326</v>
      </c>
      <c r="H19" s="25">
        <f t="shared" ref="H19:J19" si="1">SUM(H11:H18)</f>
        <v>41.328611111111108</v>
      </c>
      <c r="I19" s="25">
        <f t="shared" si="1"/>
        <v>21.262555555555554</v>
      </c>
      <c r="J19" s="25">
        <f t="shared" si="1"/>
        <v>117.09344444444446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