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й 2022 г\"/>
    </mc:Choice>
  </mc:AlternateContent>
  <xr:revisionPtr revIDLastSave="0" documentId="13_ncr:1_{06905C46-A20F-488F-81CD-F394D8A5177A}" xr6:coauthVersionLast="47" xr6:coauthVersionMax="47" xr10:uidLastSave="{00000000-0000-0000-0000-000000000000}"/>
  <bookViews>
    <workbookView xWindow="1515" yWindow="1515" windowWidth="17955" windowHeight="9225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7" l="1"/>
  <c r="I16" i="7"/>
  <c r="H16" i="7"/>
  <c r="G16" i="7"/>
  <c r="J15" i="7"/>
  <c r="I15" i="7"/>
  <c r="H15" i="7"/>
  <c r="G15" i="7"/>
  <c r="J13" i="7"/>
  <c r="I13" i="7"/>
  <c r="H13" i="7"/>
  <c r="G13" i="7"/>
  <c r="J12" i="7"/>
  <c r="I12" i="7"/>
  <c r="H12" i="7"/>
  <c r="G12" i="7"/>
  <c r="J11" i="7"/>
  <c r="I11" i="7"/>
  <c r="H11" i="7"/>
  <c r="G11" i="7"/>
  <c r="J6" i="7"/>
  <c r="I6" i="7"/>
  <c r="H6" i="7"/>
  <c r="G6" i="7"/>
  <c r="J5" i="7"/>
  <c r="I5" i="7"/>
  <c r="H5" i="7"/>
  <c r="G5" i="7"/>
  <c r="J18" i="7" l="1"/>
  <c r="J9" i="7"/>
  <c r="H9" i="7"/>
  <c r="G9" i="7"/>
  <c r="I18" i="7"/>
  <c r="H18" i="7"/>
  <c r="G18" i="7"/>
  <c r="E18" i="7"/>
  <c r="I9" i="7"/>
  <c r="E9" i="7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<sst xmlns="http://schemas.openxmlformats.org/spreadsheetml/2006/main" count="56" uniqueCount="49">
  <si>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</si>
  <si>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</si>
  <si>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</si>
  <si>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</si>
  <si>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</si>
  <si>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</si>
  <si>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</si>
  <si>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</si>
  <si>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</si>
  <si>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</si>
  <si>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</si>
  <si>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</si>
  <si>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</si>
  <si>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</si>
  <si>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</si>
  <si>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</si>
  <si>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</si>
  <si>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</si>
  <si>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</si>
  <si>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</si>
  <si>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</si>
  <si>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</si>
  <si>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</si>
  <si>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</si>
  <si>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</si>
  <si>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</si>
  <si>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№345/2013</t>
  </si>
  <si>
    <t>Биточек рыбный</t>
  </si>
  <si>
    <t>Пюре картофельное</t>
  </si>
  <si>
    <t>Овощи консервированные отварные (кукуруза)</t>
  </si>
  <si>
    <t>Голубцы ленивые</t>
  </si>
  <si>
    <t>Макароные изделия отварные</t>
  </si>
  <si>
    <t>Чай каркаде</t>
  </si>
  <si>
    <t>№157/2018</t>
  </si>
  <si>
    <t>№256/2018</t>
  </si>
  <si>
    <t>Овощи натуральные соленые (огурцы)</t>
  </si>
  <si>
    <t xml:space="preserve">Борщ с капустой и картофелем  со сметаной </t>
  </si>
  <si>
    <t>Напиток из шиповника</t>
  </si>
  <si>
    <t>№107/2013</t>
  </si>
  <si>
    <t>№95/2018</t>
  </si>
  <si>
    <t>№496/2018</t>
  </si>
  <si>
    <t>№461/2018</t>
  </si>
  <si>
    <t>№108/2013</t>
  </si>
  <si>
    <t>№109/2013</t>
  </si>
  <si>
    <t>№372/2013</t>
  </si>
  <si>
    <t>№377/2018</t>
  </si>
  <si>
    <t>3.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</si>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</sst>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F1" sqref="F1"/>
    </sheetView>
  </sheetViews>
  <sheetFormatPr defaultRowHeight="15" x14ac:dyDescent="0.25"/>
  <cols>
    <col min="1" max="1" width="12.85546875" customWidth="1"/>
    <col min="2" max="2" width="14" customWidth="1"/>
    <col min="3" max="3" width="12.140625" customWidth="1"/>
    <col min="4" max="4" width="29.8554687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8" t="s">
        <v>47</v>
      </c>
      <c r="C1" s="49"/>
      <c r="D1" s="50"/>
      <c r="E1" t="s">
        <v>1</v>
      </c>
      <c r="F1" s="1" t="s">
        <v>48</v>
      </c>
      <c r="I1" t="s">
        <v>2</v>
      </c>
      <c r="J1" s="2" t="s">
        <v>46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16" t="s">
        <v>16</v>
      </c>
      <c r="C4" s="37" t="s">
        <v>33</v>
      </c>
      <c r="D4" s="7" t="s">
        <v>29</v>
      </c>
      <c r="E4" s="22">
        <v>60</v>
      </c>
      <c r="F4" s="8"/>
      <c r="G4" s="27">
        <v>58.24</v>
      </c>
      <c r="H4" s="27">
        <v>1.22</v>
      </c>
      <c r="I4" s="27">
        <v>2.66</v>
      </c>
      <c r="J4" s="28">
        <v>7.36</v>
      </c>
    </row>
    <row r="5" spans="1:10" s="42" customFormat="1" ht="12" customHeight="1" thickBot="1" x14ac:dyDescent="0.3">
      <c r="A5" s="44" t="s">
        <v>24</v>
      </c>
      <c r="B5" s="10" t="s">
        <v>18</v>
      </c>
      <c r="C5" s="37" t="s">
        <v>44</v>
      </c>
      <c r="D5" s="11" t="s">
        <v>30</v>
      </c>
      <c r="E5" s="23">
        <v>100</v>
      </c>
      <c r="F5" s="29"/>
      <c r="G5" s="23">
        <f>186.19/90*100</f>
        <v>206.87777777777777</v>
      </c>
      <c r="H5" s="23">
        <f>10.93/90*100</f>
        <v>12.144444444444444</v>
      </c>
      <c r="I5" s="23">
        <f>13.69/90*100</f>
        <v>15.211111111111112</v>
      </c>
      <c r="J5" s="43">
        <f>4.81/90*100</f>
        <v>5.3444444444444441</v>
      </c>
    </row>
    <row r="6" spans="1:10" s="42" customFormat="1" ht="15" customHeight="1" thickBot="1" x14ac:dyDescent="0.3">
      <c r="A6" s="41"/>
      <c r="B6" s="10" t="s">
        <v>19</v>
      </c>
      <c r="C6" s="37" t="s">
        <v>34</v>
      </c>
      <c r="D6" s="11" t="s">
        <v>31</v>
      </c>
      <c r="E6" s="22">
        <v>180</v>
      </c>
      <c r="F6" s="12"/>
      <c r="G6" s="29">
        <f>222.62/150*180</f>
        <v>267.14400000000001</v>
      </c>
      <c r="H6" s="29">
        <f>6.23/150*180</f>
        <v>7.4760000000000009</v>
      </c>
      <c r="I6" s="29">
        <f>6.56/150*180</f>
        <v>7.8719999999999999</v>
      </c>
      <c r="J6" s="30">
        <f>34.68/150*180</f>
        <v>41.616</v>
      </c>
    </row>
    <row r="7" spans="1:10" x14ac:dyDescent="0.25">
      <c r="A7" s="9"/>
      <c r="B7" s="40" t="s">
        <v>23</v>
      </c>
      <c r="C7" s="37" t="s">
        <v>41</v>
      </c>
      <c r="D7" s="20" t="s">
        <v>32</v>
      </c>
      <c r="E7" s="22">
        <v>200</v>
      </c>
      <c r="F7" s="31"/>
      <c r="G7" s="31">
        <v>60.25</v>
      </c>
      <c r="H7" s="31">
        <v>0</v>
      </c>
      <c r="I7" s="31">
        <v>0.01</v>
      </c>
      <c r="J7" s="32">
        <v>15.04</v>
      </c>
    </row>
    <row r="8" spans="1:10" x14ac:dyDescent="0.25">
      <c r="A8" s="9"/>
      <c r="B8" s="10" t="s">
        <v>20</v>
      </c>
      <c r="C8" s="37" t="s">
        <v>42</v>
      </c>
      <c r="D8" s="11" t="s">
        <v>14</v>
      </c>
      <c r="E8" s="23">
        <v>30</v>
      </c>
      <c r="F8" s="12"/>
      <c r="G8" s="29">
        <v>62.38</v>
      </c>
      <c r="H8" s="29">
        <v>2.2799999999999998</v>
      </c>
      <c r="I8" s="29">
        <v>0.24</v>
      </c>
      <c r="J8" s="30">
        <v>10.35</v>
      </c>
    </row>
    <row r="9" spans="1:10" ht="15.75" thickBot="1" x14ac:dyDescent="0.3">
      <c r="A9" s="13"/>
      <c r="B9" s="14"/>
      <c r="C9" s="14"/>
      <c r="D9" s="15"/>
      <c r="E9" s="25">
        <f>SUM(E4:E8)</f>
        <v>570</v>
      </c>
      <c r="F9" s="26">
        <v>88.05</v>
      </c>
      <c r="G9" s="26">
        <f>SUM(G4:G8)</f>
        <v>654.89177777777775</v>
      </c>
      <c r="H9" s="26">
        <f t="shared" ref="H9:I9" si="0">SUM(H4:H8)</f>
        <v>23.120444444444445</v>
      </c>
      <c r="I9" s="26">
        <f t="shared" si="0"/>
        <v>25.993111111111112</v>
      </c>
      <c r="J9" s="33">
        <f>SUM(J4:J8)</f>
        <v>79.710444444444448</v>
      </c>
    </row>
    <row r="10" spans="1:10" ht="30" customHeight="1" x14ac:dyDescent="0.25">
      <c r="A10" s="9" t="s">
        <v>15</v>
      </c>
      <c r="B10" s="16" t="s">
        <v>16</v>
      </c>
      <c r="C10" s="37" t="s">
        <v>38</v>
      </c>
      <c r="D10" s="17" t="s">
        <v>35</v>
      </c>
      <c r="E10" s="34">
        <v>60</v>
      </c>
      <c r="F10" s="18"/>
      <c r="G10" s="35">
        <v>6.54</v>
      </c>
      <c r="H10" s="35">
        <v>0.48</v>
      </c>
      <c r="I10" s="35">
        <v>0.06</v>
      </c>
      <c r="J10" s="36">
        <v>1.02</v>
      </c>
    </row>
    <row r="11" spans="1:10" ht="31.5" customHeight="1" x14ac:dyDescent="0.25">
      <c r="A11" s="9" t="s">
        <v>25</v>
      </c>
      <c r="B11" s="10" t="s">
        <v>17</v>
      </c>
      <c r="C11" s="37" t="s">
        <v>39</v>
      </c>
      <c r="D11" s="11" t="s">
        <v>36</v>
      </c>
      <c r="E11" s="47">
        <v>250</v>
      </c>
      <c r="F11" s="12"/>
      <c r="G11" s="29">
        <f>144.89/200*250</f>
        <v>181.11249999999998</v>
      </c>
      <c r="H11" s="29">
        <f>2.9/200*250</f>
        <v>3.6249999999999996</v>
      </c>
      <c r="I11" s="29">
        <f>7.45/200*250</f>
        <v>9.3125</v>
      </c>
      <c r="J11" s="30">
        <f>16.58/200*250</f>
        <v>20.724999999999998</v>
      </c>
    </row>
    <row r="12" spans="1:10" ht="33" customHeight="1" x14ac:dyDescent="0.25">
      <c r="A12" s="9"/>
      <c r="B12" s="10" t="s">
        <v>18</v>
      </c>
      <c r="C12" s="37" t="s">
        <v>26</v>
      </c>
      <c r="D12" s="11" t="s">
        <v>27</v>
      </c>
      <c r="E12" s="23">
        <v>100</v>
      </c>
      <c r="F12" s="12"/>
      <c r="G12" s="45">
        <f>108.94/90*100</f>
        <v>121.04444444444444</v>
      </c>
      <c r="H12" s="45">
        <f>13.62/90*100</f>
        <v>15.133333333333333</v>
      </c>
      <c r="I12" s="45">
        <f>3.36/90*100</f>
        <v>3.7333333333333329</v>
      </c>
      <c r="J12" s="46">
        <f>6.06/90*100</f>
        <v>6.7333333333333325</v>
      </c>
    </row>
    <row r="13" spans="1:10" x14ac:dyDescent="0.25">
      <c r="A13" s="9"/>
      <c r="B13" s="10" t="s">
        <v>19</v>
      </c>
      <c r="C13" s="37" t="s">
        <v>45</v>
      </c>
      <c r="D13" s="11" t="s">
        <v>28</v>
      </c>
      <c r="E13" s="23">
        <v>180</v>
      </c>
      <c r="F13" s="12"/>
      <c r="G13" s="29">
        <f>169.37/150*180</f>
        <v>203.244</v>
      </c>
      <c r="H13" s="29">
        <f>3.63/150*180</f>
        <v>4.3559999999999999</v>
      </c>
      <c r="I13" s="29">
        <f>6.77/150*180</f>
        <v>8.1239999999999988</v>
      </c>
      <c r="J13" s="30">
        <f>23.48/150*180</f>
        <v>28.175999999999998</v>
      </c>
    </row>
    <row r="14" spans="1:10" x14ac:dyDescent="0.25">
      <c r="A14" s="9"/>
      <c r="B14" s="10" t="s">
        <v>23</v>
      </c>
      <c r="C14" s="37" t="s">
        <v>40</v>
      </c>
      <c r="D14" s="11" t="s">
        <v>37</v>
      </c>
      <c r="E14" s="23">
        <v>200</v>
      </c>
      <c r="F14" s="12"/>
      <c r="G14" s="29">
        <v>72.760000000000005</v>
      </c>
      <c r="H14" s="29">
        <v>0.68</v>
      </c>
      <c r="I14" s="29">
        <v>0.28000000000000003</v>
      </c>
      <c r="J14" s="30">
        <v>16.88</v>
      </c>
    </row>
    <row r="15" spans="1:10" x14ac:dyDescent="0.25">
      <c r="A15" s="9"/>
      <c r="B15" s="10" t="s">
        <v>20</v>
      </c>
      <c r="C15" s="37" t="s">
        <v>42</v>
      </c>
      <c r="D15" s="11" t="s">
        <v>14</v>
      </c>
      <c r="E15" s="23">
        <v>20</v>
      </c>
      <c r="F15" s="12"/>
      <c r="G15" s="29">
        <f>62.38/30*20</f>
        <v>41.586666666666673</v>
      </c>
      <c r="H15" s="29">
        <f>2.28/30*20</f>
        <v>1.52</v>
      </c>
      <c r="I15" s="29">
        <f>0.24/30*20</f>
        <v>0.16</v>
      </c>
      <c r="J15" s="30">
        <f>10.35/30*20</f>
        <v>6.8999999999999995</v>
      </c>
    </row>
    <row r="16" spans="1:10" x14ac:dyDescent="0.25">
      <c r="A16" s="9"/>
      <c r="B16" s="10" t="s">
        <v>21</v>
      </c>
      <c r="C16" s="37" t="s">
        <v>43</v>
      </c>
      <c r="D16" s="11" t="s">
        <v>22</v>
      </c>
      <c r="E16" s="23">
        <v>20</v>
      </c>
      <c r="F16" s="29"/>
      <c r="G16" s="29">
        <f>62.34/30*20</f>
        <v>41.56</v>
      </c>
      <c r="H16" s="29">
        <f>1.47/30*20</f>
        <v>0.98</v>
      </c>
      <c r="I16" s="29">
        <f>0.3/30*20</f>
        <v>0.2</v>
      </c>
      <c r="J16" s="30">
        <f>13.44/30*20</f>
        <v>8.9600000000000009</v>
      </c>
    </row>
    <row r="17" spans="1:10" x14ac:dyDescent="0.25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.75" thickBot="1" x14ac:dyDescent="0.3">
      <c r="A18" s="13"/>
      <c r="B18" s="14"/>
      <c r="C18" s="14"/>
      <c r="D18" s="15"/>
      <c r="E18" s="25">
        <f>SUM(E10:E17)</f>
        <v>830</v>
      </c>
      <c r="F18" s="26">
        <v>88.05</v>
      </c>
      <c r="G18" s="25">
        <f>SUM(G10:G17)</f>
        <v>667.84761111111106</v>
      </c>
      <c r="H18" s="25">
        <f t="shared" ref="H18:J18" si="1">SUM(H10:H17)</f>
        <v>26.774333333333331</v>
      </c>
      <c r="I18" s="25">
        <f t="shared" si="1"/>
        <v>21.869833333333332</v>
      </c>
      <c r="J18" s="25">
        <f t="shared" si="1"/>
        <v>89.394333333333321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db538fb6-2c83-4c8e-8cda-b7b10be1d46e"/>
    <ds:schemaRef ds:uri="3a7c9110-6d4a-410f-9b89-39fe6996b67b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2022-03-29T08:41:14Z</cp:lastPrinted>
  <dcterms:created xsi:type="dcterms:W3CDTF">2021-05-20T08:28:34Z</dcterms:created>
  <dcterms:modified xsi:type="dcterms:W3CDTF">2022-05-10T17:06:52Z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