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50420651-A8F3-48D1-83BE-2790791FE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/>
  <c r="I8" i="7"/>
  <c r="H8" i="7"/>
  <c r="G8" i="7"/>
  <c r="J15" i="7" l="1"/>
  <c r="I15" i="7"/>
  <c r="H15" i="7"/>
  <c r="G15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<sst xmlns="http://schemas.openxmlformats.org/spreadsheetml/2006/main" count="55" uniqueCount="48">
  <si>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</si>
  <si>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</si>
  <si>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</si>
  <si>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</si>
  <si>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</si>
  <si>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</si>
  <si>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</si>
  <si>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</si>
  <si>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</si>
  <si>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</si>
  <si>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</si>
  <si>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</si>
  <si>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</si>
  <si>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</si>
  <si>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</si>
  <si>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</si>
  <si>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</si>
  <si>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</si>
  <si>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</si>
  <si>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</si>
  <si>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</si>
  <si>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</si>
  <si>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</si>
  <si>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</si>
  <si>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</si>
  <si>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№573/2021</t>
  </si>
  <si>
    <t>№574/2021</t>
  </si>
  <si>
    <t>Овощи натуральные (огурец свежий)</t>
  </si>
  <si>
    <t xml:space="preserve">Чай с сахаром </t>
  </si>
  <si>
    <t>№508/2013</t>
  </si>
  <si>
    <t>№457/2018</t>
  </si>
  <si>
    <t>гарнир</t>
  </si>
  <si>
    <t>№ 106/2013</t>
  </si>
  <si>
    <t>Салат из квашеной капусты с яблоками</t>
  </si>
  <si>
    <t>биточек из филе куры</t>
  </si>
  <si>
    <t>Рис отварной</t>
  </si>
  <si>
    <t>№10/2018</t>
  </si>
  <si>
    <t>№372/2018</t>
  </si>
  <si>
    <t>414/2013</t>
  </si>
  <si>
    <t>Щи из сежей капусты с картофелем со сметаной</t>
  </si>
  <si>
    <t xml:space="preserve">Голубцы ленивые </t>
  </si>
  <si>
    <t xml:space="preserve">Каша гречневая </t>
  </si>
  <si>
    <t>Компот из смеси сухофруктов</t>
  </si>
  <si>
    <t>№104/2018</t>
  </si>
  <si>
    <t>№372/2013</t>
  </si>
  <si>
    <t>№202/2018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</si>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</sst>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47</v>
      </c>
      <c r="C1" s="49"/>
      <c r="D1" s="50"/>
      <c r="E1" t="s">
        <v>1</v>
      </c>
      <c r="F1" s="1" t="s">
        <v>46</v>
      </c>
      <c r="I1" t="s">
        <v>2</v>
      </c>
      <c r="J1" s="2">
        <v>44806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7" t="s">
        <v>16</v>
      </c>
      <c r="C4" s="37" t="s">
        <v>36</v>
      </c>
      <c r="D4" s="7" t="s">
        <v>33</v>
      </c>
      <c r="E4" s="22">
        <v>60</v>
      </c>
      <c r="F4" s="8"/>
      <c r="G4" s="27">
        <v>49.49</v>
      </c>
      <c r="H4" s="27">
        <v>0.45</v>
      </c>
      <c r="I4" s="27">
        <v>3.73</v>
      </c>
      <c r="J4" s="28">
        <v>3.52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37</v>
      </c>
      <c r="D5" s="11" t="s">
        <v>34</v>
      </c>
      <c r="E5" s="23">
        <v>100</v>
      </c>
      <c r="F5" s="29"/>
      <c r="G5" s="23">
        <f>153.78/90*100</f>
        <v>170.86666666666667</v>
      </c>
      <c r="H5" s="23">
        <f>19.72/90*100</f>
        <v>21.911111111111108</v>
      </c>
      <c r="I5" s="23">
        <f>4.82/90*100</f>
        <v>5.3555555555555561</v>
      </c>
      <c r="J5" s="43">
        <f>7.87/90*100</f>
        <v>8.7444444444444454</v>
      </c>
    </row>
    <row r="6" spans="1:10" s="42" customFormat="1" ht="15" customHeight="1" thickBot="1" x14ac:dyDescent="0.3">
      <c r="A6" s="41"/>
      <c r="B6" s="10" t="s">
        <v>31</v>
      </c>
      <c r="C6" s="37" t="s">
        <v>38</v>
      </c>
      <c r="D6" s="20" t="s">
        <v>35</v>
      </c>
      <c r="E6" s="22">
        <v>180</v>
      </c>
      <c r="F6" s="31"/>
      <c r="G6" s="31">
        <f>215.34/150*180</f>
        <v>258.40800000000002</v>
      </c>
      <c r="H6" s="31">
        <f>4.59/150*180</f>
        <v>5.508</v>
      </c>
      <c r="I6" s="31">
        <f>7.02/150*180</f>
        <v>8.4239999999999995</v>
      </c>
      <c r="J6" s="32">
        <f>33.46/150*180</f>
        <v>40.152000000000001</v>
      </c>
    </row>
    <row r="7" spans="1:10" x14ac:dyDescent="0.25">
      <c r="A7" s="9"/>
      <c r="B7" s="40" t="s">
        <v>22</v>
      </c>
      <c r="C7" s="37" t="s">
        <v>30</v>
      </c>
      <c r="D7" s="20" t="s">
        <v>28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0" x14ac:dyDescent="0.25">
      <c r="A8" s="9"/>
      <c r="B8" s="10" t="s">
        <v>19</v>
      </c>
      <c r="C8" s="37" t="s">
        <v>25</v>
      </c>
      <c r="D8" s="11" t="s">
        <v>14</v>
      </c>
      <c r="E8" s="23">
        <v>30</v>
      </c>
      <c r="F8" s="12"/>
      <c r="G8" s="29">
        <f>70.24/40*30</f>
        <v>52.679999999999993</v>
      </c>
      <c r="H8" s="29">
        <f>3.04/40*30</f>
        <v>2.2799999999999998</v>
      </c>
      <c r="I8" s="29">
        <f>0.32/40*30</f>
        <v>0.24</v>
      </c>
      <c r="J8" s="30">
        <f>13.8/40*30</f>
        <v>10.350000000000001</v>
      </c>
    </row>
    <row r="9" spans="1:10" ht="15.75" thickBot="1" x14ac:dyDescent="0.3">
      <c r="A9" s="13"/>
      <c r="B9" s="14"/>
      <c r="C9" s="14"/>
      <c r="D9" s="15"/>
      <c r="E9" s="25">
        <f>SUM(E4:E8)</f>
        <v>570</v>
      </c>
      <c r="F9" s="26">
        <v>88.05</v>
      </c>
      <c r="G9" s="26">
        <f>SUM(G4:G8)</f>
        <v>571.36466666666661</v>
      </c>
      <c r="H9" s="26">
        <f t="shared" ref="H9:I9" si="0">SUM(H4:H8)</f>
        <v>30.149111111111107</v>
      </c>
      <c r="I9" s="26">
        <f t="shared" si="0"/>
        <v>17.749555555555556</v>
      </c>
      <c r="J9" s="33">
        <f>SUM(J4:J8)</f>
        <v>72.74644444444445</v>
      </c>
    </row>
    <row r="10" spans="1:10" ht="30" customHeight="1" x14ac:dyDescent="0.25">
      <c r="A10" s="9" t="s">
        <v>15</v>
      </c>
      <c r="B10" s="16" t="s">
        <v>16</v>
      </c>
      <c r="C10" s="37" t="s">
        <v>32</v>
      </c>
      <c r="D10" s="17" t="s">
        <v>27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43</v>
      </c>
      <c r="D11" s="11" t="s">
        <v>39</v>
      </c>
      <c r="E11" s="23">
        <v>250</v>
      </c>
      <c r="F11" s="12"/>
      <c r="G11" s="29">
        <f>89.51/200*250</f>
        <v>111.8875</v>
      </c>
      <c r="H11" s="29">
        <f>1.63/200*250</f>
        <v>2.0374999999999996</v>
      </c>
      <c r="I11" s="29">
        <f>6.16/200*250</f>
        <v>7.7</v>
      </c>
      <c r="J11" s="30">
        <f>6.89/200*250</f>
        <v>8.6125000000000007</v>
      </c>
    </row>
    <row r="12" spans="1:10" ht="33" customHeight="1" x14ac:dyDescent="0.25">
      <c r="A12" s="9"/>
      <c r="B12" s="10" t="s">
        <v>18</v>
      </c>
      <c r="C12" s="37" t="s">
        <v>44</v>
      </c>
      <c r="D12" s="11" t="s">
        <v>40</v>
      </c>
      <c r="E12" s="23">
        <v>100</v>
      </c>
      <c r="F12" s="12"/>
      <c r="G12" s="45">
        <f>186.19/90*100</f>
        <v>206.87777777777777</v>
      </c>
      <c r="H12" s="45">
        <f>10.93/90*100</f>
        <v>12.144444444444444</v>
      </c>
      <c r="I12" s="45">
        <f>13.69/90*100</f>
        <v>15.211111111111112</v>
      </c>
      <c r="J12" s="46">
        <f>4.81/90*100</f>
        <v>5.3444444444444441</v>
      </c>
    </row>
    <row r="13" spans="1:10" ht="33" customHeight="1" x14ac:dyDescent="0.25">
      <c r="A13" s="9"/>
      <c r="B13" s="10" t="s">
        <v>31</v>
      </c>
      <c r="C13" s="37" t="s">
        <v>45</v>
      </c>
      <c r="D13" s="11" t="s">
        <v>41</v>
      </c>
      <c r="E13" s="23">
        <v>180</v>
      </c>
      <c r="F13" s="12"/>
      <c r="G13" s="45">
        <f>288.28/150*180</f>
        <v>345.93599999999992</v>
      </c>
      <c r="H13" s="45">
        <f>10.4/150*180</f>
        <v>12.479999999999999</v>
      </c>
      <c r="I13" s="45">
        <f>6.71/150*180</f>
        <v>8.0519999999999996</v>
      </c>
      <c r="J13" s="46">
        <f>46.57/150*180</f>
        <v>55.884</v>
      </c>
    </row>
    <row r="14" spans="1:10" ht="30" x14ac:dyDescent="0.25">
      <c r="A14" s="9"/>
      <c r="B14" s="10" t="s">
        <v>22</v>
      </c>
      <c r="C14" s="37" t="s">
        <v>29</v>
      </c>
      <c r="D14" s="11" t="s">
        <v>42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 x14ac:dyDescent="0.25">
      <c r="A15" s="9"/>
      <c r="B15" s="10" t="s">
        <v>19</v>
      </c>
      <c r="C15" s="37" t="s">
        <v>25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20</v>
      </c>
      <c r="C16" s="37" t="s">
        <v>26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909.49127777777767</v>
      </c>
      <c r="H18" s="25">
        <f t="shared" ref="H18:J18" si="1">SUM(H10:H17)</f>
        <v>31.441944444444442</v>
      </c>
      <c r="I18" s="25">
        <f t="shared" si="1"/>
        <v>31.593111111111114</v>
      </c>
      <c r="J18" s="25">
        <f t="shared" si="1"/>
        <v>124.85094444444445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2022-09-04T18:13:31Z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