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7" l="1"/>
  <c r="J13" i="7" s="1"/>
  <c r="I11" i="7"/>
  <c r="I13" i="7" s="1"/>
  <c r="H11" i="7"/>
  <c r="H13" i="7" s="1"/>
  <c r="G11" i="7"/>
  <c r="G13" i="7" s="1"/>
  <c r="G13" i="6"/>
  <c r="J11" i="6" l="1"/>
  <c r="I11" i="6"/>
  <c r="H11" i="6"/>
  <c r="G11" i="6"/>
  <c r="G15" i="7" l="1"/>
  <c r="H15" i="7"/>
  <c r="I15" i="7"/>
  <c r="J15" i="7"/>
  <c r="G17" i="7"/>
  <c r="H17" i="7"/>
  <c r="I17" i="7"/>
  <c r="J17" i="7"/>
  <c r="J10" i="6"/>
  <c r="I10" i="6"/>
  <c r="H10" i="6"/>
  <c r="G10" i="6"/>
  <c r="E10" i="6"/>
  <c r="E22" i="7"/>
  <c r="G22" i="7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  <c r="H22" i="7" l="1"/>
  <c r="I22" i="7"/>
  <c r="J22" i="7"/>
  <c r="H22" i="6"/>
  <c r="I22" i="6"/>
  <c r="J22" i="6"/>
  <c r="G22" i="6"/>
  <c r="E22" i="6"/>
  <c r="J13" i="6" l="1"/>
  <c r="I13" i="6"/>
  <c r="H13" i="6"/>
</calcChain>
</file>

<file path=xl/sharedStrings.xml><?xml version="1.0" encoding="utf-8"?>
<sst xmlns="http://schemas.openxmlformats.org/spreadsheetml/2006/main" count="126" uniqueCount="58">
  <si>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</si>
  <si>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</si>
  <si>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</si>
  <si>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</si>
  <si>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</si>
  <si>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</si>
  <si>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</si>
  <si>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</si>
  <si>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</si>
  <si>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</si>
  <si>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</si>
  <si>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</si>
  <si>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</si>
  <si>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</si>
  <si>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</si>
  <si>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</si>
  <si>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</si>
  <si>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</si>
  <si>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</si>
  <si>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</si>
  <si>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</si>
  <si>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</si>
  <si>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</si>
  <si>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</si>
  <si>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</si>
  <si>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</si>
  <si>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</si>
  <si>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</si>
  <si>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</si>
  <si>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</si>
  <si>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</si>
  <si>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</si>
  <si>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>№144/2013</t>
  </si>
  <si>
    <t>ОВЗ</t>
  </si>
  <si>
    <t>напиток</t>
  </si>
  <si>
    <t>мучные изделия</t>
  </si>
  <si>
    <t>12-18 лет</t>
  </si>
  <si>
    <t xml:space="preserve">12-18 лет 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</si>
  <si>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</si>
  <si>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</si>
  <si>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</si>
  <si>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</si>
  <si>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</si>
  <si>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№256/2018</t>
  </si>
  <si>
    <t>Макаронные изделия отварные</t>
  </si>
  <si>
    <t>Салат из квашеной капусты с яблоком</t>
  </si>
  <si>
    <t>№10/2018</t>
  </si>
  <si>
    <t>Суп картофельный с бобовыми</t>
  </si>
  <si>
    <t>№347/2018</t>
  </si>
  <si>
    <t>Котлеты "Школьные"</t>
  </si>
  <si>
    <t>№508/2013</t>
  </si>
  <si>
    <t xml:space="preserve">Компот из смеси сухофруктов </t>
  </si>
  <si>
    <t>№570/2013</t>
  </si>
  <si>
    <t>Сдоба "Обыкновенная"</t>
  </si>
  <si>
    <t>№459/2018</t>
  </si>
  <si>
    <t xml:space="preserve">Чай с лимоном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</si>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</sst>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F1"/>
    </sheetView>
  </sheetViews>
  <sheetFormatPr defaultRowHeight="14.4" x14ac:dyDescent="0.3"/>
  <cols>
    <col min="1" max="1" width="12" customWidth="1"/>
    <col min="2" max="2" width="15.5546875" customWidth="1"/>
    <col min="3" max="3" width="11.109375" customWidth="1"/>
    <col min="4" max="4" width="30.5546875" customWidth="1"/>
    <col min="5" max="5" width="10" customWidth="1"/>
    <col min="6" max="6" width="7.44140625" customWidth="1"/>
    <col min="7" max="7" width="13.88671875" customWidth="1"/>
    <col min="8" max="8" width="7.6640625" customWidth="1"/>
    <col min="9" max="9" width="9.33203125" customWidth="1"/>
    <col min="10" max="10" width="10.6640625" customWidth="1"/>
  </cols>
  <sheetData>
    <row r="1" spans="1:10" x14ac:dyDescent="0.3">
      <c r="A1" t="s">
        <v>0</v>
      </c>
      <c r="B1" s="54" t="s">
        <v>56</v>
      </c>
      <c r="C1" s="55"/>
      <c r="D1" s="56"/>
      <c r="E1" t="s">
        <v>1</v>
      </c>
      <c r="F1" s="1" t="s">
        <v>57</v>
      </c>
      <c r="I1" t="s">
        <v>2</v>
      </c>
      <c r="J1" s="52">
        <v>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5">
      <c r="A4" s="5" t="s">
        <v>13</v>
      </c>
      <c r="B4" s="6" t="s">
        <v>17</v>
      </c>
      <c r="C4" s="39" t="s">
        <v>28</v>
      </c>
      <c r="D4" s="8" t="s">
        <v>31</v>
      </c>
      <c r="E4" s="24">
        <v>60</v>
      </c>
      <c r="F4" s="9"/>
      <c r="G4" s="29">
        <v>8.4600000000000009</v>
      </c>
      <c r="H4" s="29">
        <v>0.48</v>
      </c>
      <c r="I4" s="29">
        <v>0.6</v>
      </c>
      <c r="J4" s="30">
        <v>1.5</v>
      </c>
    </row>
    <row r="5" spans="1:10" ht="12" customHeight="1" thickBot="1" x14ac:dyDescent="0.35">
      <c r="A5" s="10" t="s">
        <v>26</v>
      </c>
      <c r="B5" s="11" t="s">
        <v>19</v>
      </c>
      <c r="C5" s="40" t="s">
        <v>38</v>
      </c>
      <c r="D5" s="12" t="s">
        <v>39</v>
      </c>
      <c r="E5" s="24">
        <v>90</v>
      </c>
      <c r="F5" s="13"/>
      <c r="G5" s="31">
        <v>158.94</v>
      </c>
      <c r="H5" s="31">
        <v>17.940000000000001</v>
      </c>
      <c r="I5" s="31">
        <v>6.74</v>
      </c>
      <c r="J5" s="32">
        <v>6.63</v>
      </c>
    </row>
    <row r="6" spans="1:10" ht="15" customHeight="1" thickBot="1" x14ac:dyDescent="0.35">
      <c r="A6" s="10"/>
      <c r="B6" s="11" t="s">
        <v>20</v>
      </c>
      <c r="C6" s="40" t="s">
        <v>29</v>
      </c>
      <c r="D6" s="12" t="s">
        <v>40</v>
      </c>
      <c r="E6" s="24">
        <v>170</v>
      </c>
      <c r="F6" s="13"/>
      <c r="G6" s="31">
        <v>326.64</v>
      </c>
      <c r="H6" s="31">
        <v>11.8</v>
      </c>
      <c r="I6" s="31">
        <v>7.6</v>
      </c>
      <c r="J6" s="32">
        <v>52.76</v>
      </c>
    </row>
    <row r="7" spans="1:10" ht="15" thickBot="1" x14ac:dyDescent="0.35">
      <c r="A7" s="10"/>
      <c r="B7" s="46" t="s">
        <v>41</v>
      </c>
      <c r="C7" s="40" t="s">
        <v>30</v>
      </c>
      <c r="D7" s="12" t="s">
        <v>42</v>
      </c>
      <c r="E7" s="24">
        <v>200</v>
      </c>
      <c r="F7" s="13"/>
      <c r="G7" s="31">
        <v>39.92</v>
      </c>
      <c r="H7" s="31">
        <v>9.98</v>
      </c>
      <c r="I7" s="31"/>
      <c r="J7" s="32"/>
    </row>
    <row r="8" spans="1:10" ht="15" thickBot="1" x14ac:dyDescent="0.35">
      <c r="A8" s="10"/>
      <c r="B8" s="21" t="s">
        <v>21</v>
      </c>
      <c r="C8" s="41" t="s">
        <v>24</v>
      </c>
      <c r="D8" s="22" t="s">
        <v>14</v>
      </c>
      <c r="E8" s="24">
        <v>40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" thickBot="1" x14ac:dyDescent="0.35">
      <c r="A9" s="10"/>
      <c r="B9" s="21"/>
      <c r="C9" s="47"/>
      <c r="D9" s="16"/>
      <c r="E9" s="24"/>
      <c r="F9" s="48"/>
      <c r="G9" s="33"/>
      <c r="H9" s="33"/>
      <c r="I9" s="33"/>
      <c r="J9" s="34"/>
    </row>
    <row r="10" spans="1:10" ht="15" customHeight="1" thickBot="1" x14ac:dyDescent="0.35">
      <c r="A10" s="14"/>
      <c r="B10" s="15"/>
      <c r="C10" s="15"/>
      <c r="D10" s="16"/>
      <c r="E10" s="27">
        <f>SUM(E4:E9)</f>
        <v>560</v>
      </c>
      <c r="F10" s="28"/>
      <c r="G10" s="28">
        <f>SUM(G4:G9)</f>
        <v>596.33999999999992</v>
      </c>
      <c r="H10" s="28">
        <f>SUM(H4:H9)</f>
        <v>42.480000000000004</v>
      </c>
      <c r="I10" s="28">
        <f>SUM(I4:I9)</f>
        <v>15.18</v>
      </c>
      <c r="J10" s="35">
        <f>SUM(J4:J9)</f>
        <v>71.239999999999995</v>
      </c>
    </row>
    <row r="11" spans="1:10" ht="15" thickBot="1" x14ac:dyDescent="0.35">
      <c r="A11" s="5" t="s">
        <v>15</v>
      </c>
      <c r="B11" s="17" t="s">
        <v>35</v>
      </c>
      <c r="C11" s="7" t="s">
        <v>52</v>
      </c>
      <c r="D11" s="8" t="s">
        <v>53</v>
      </c>
      <c r="E11" s="24">
        <v>60</v>
      </c>
      <c r="F11" s="29"/>
      <c r="G11" s="24">
        <f>189.04/80*60</f>
        <v>141.78</v>
      </c>
      <c r="H11" s="24">
        <f>5.15/80*60</f>
        <v>3.8625000000000003</v>
      </c>
      <c r="I11" s="24">
        <f>3.02/80*60</f>
        <v>2.2650000000000001</v>
      </c>
      <c r="J11" s="45">
        <f>33.29/80*60</f>
        <v>24.967499999999998</v>
      </c>
    </row>
    <row r="12" spans="1:10" x14ac:dyDescent="0.3">
      <c r="A12" s="10" t="s">
        <v>33</v>
      </c>
      <c r="B12" s="53" t="s">
        <v>34</v>
      </c>
      <c r="C12" s="40" t="s">
        <v>54</v>
      </c>
      <c r="D12" s="22" t="s">
        <v>55</v>
      </c>
      <c r="E12" s="24">
        <v>200</v>
      </c>
      <c r="F12" s="33"/>
      <c r="G12" s="33">
        <v>40.94</v>
      </c>
      <c r="H12" s="33">
        <v>0.06</v>
      </c>
      <c r="I12" s="33">
        <v>0.01</v>
      </c>
      <c r="J12" s="34">
        <v>10.16</v>
      </c>
    </row>
    <row r="13" spans="1:10" ht="15" thickBot="1" x14ac:dyDescent="0.35">
      <c r="A13" s="14"/>
      <c r="B13" s="15"/>
      <c r="C13" s="15"/>
      <c r="D13" s="16"/>
      <c r="E13" s="27">
        <v>260</v>
      </c>
      <c r="F13" s="28"/>
      <c r="G13" s="27">
        <f>SUM(G11:G12)</f>
        <v>182.72</v>
      </c>
      <c r="H13" s="27">
        <f t="shared" ref="H13:J13" si="0">SUM(H11:H12)</f>
        <v>3.9225000000000003</v>
      </c>
      <c r="I13" s="27">
        <f t="shared" si="0"/>
        <v>2.2749999999999999</v>
      </c>
      <c r="J13" s="27">
        <f t="shared" si="0"/>
        <v>35.127499999999998</v>
      </c>
    </row>
    <row r="14" spans="1:10" ht="27" customHeight="1" x14ac:dyDescent="0.3">
      <c r="A14" s="10" t="s">
        <v>16</v>
      </c>
      <c r="B14" s="18" t="s">
        <v>17</v>
      </c>
      <c r="C14" s="42" t="s">
        <v>46</v>
      </c>
      <c r="D14" s="19" t="s">
        <v>45</v>
      </c>
      <c r="E14" s="36">
        <v>60</v>
      </c>
      <c r="F14" s="20"/>
      <c r="G14" s="37">
        <v>49.49</v>
      </c>
      <c r="H14" s="37">
        <v>0.45</v>
      </c>
      <c r="I14" s="37">
        <v>3.73</v>
      </c>
      <c r="J14" s="38">
        <v>3.52</v>
      </c>
    </row>
    <row r="15" spans="1:10" ht="33" customHeight="1" thickBot="1" x14ac:dyDescent="0.35">
      <c r="A15" s="10" t="s">
        <v>27</v>
      </c>
      <c r="B15" s="11" t="s">
        <v>18</v>
      </c>
      <c r="C15" s="40" t="s">
        <v>32</v>
      </c>
      <c r="D15" s="12" t="s">
        <v>47</v>
      </c>
      <c r="E15" s="25">
        <v>200</v>
      </c>
      <c r="F15" s="13"/>
      <c r="G15" s="31">
        <v>119.02</v>
      </c>
      <c r="H15" s="31">
        <v>4.5999999999999996</v>
      </c>
      <c r="I15" s="31">
        <v>3.45</v>
      </c>
      <c r="J15" s="32">
        <v>17.39</v>
      </c>
    </row>
    <row r="16" spans="1:10" ht="15" thickBot="1" x14ac:dyDescent="0.35">
      <c r="A16" s="10"/>
      <c r="B16" s="11" t="s">
        <v>19</v>
      </c>
      <c r="C16" s="40" t="s">
        <v>48</v>
      </c>
      <c r="D16" s="12" t="s">
        <v>49</v>
      </c>
      <c r="E16" s="24">
        <v>90</v>
      </c>
      <c r="F16" s="13"/>
      <c r="G16" s="31">
        <v>257.3</v>
      </c>
      <c r="H16" s="31">
        <v>17.57</v>
      </c>
      <c r="I16" s="31">
        <v>15.7</v>
      </c>
      <c r="J16" s="32">
        <v>11.43</v>
      </c>
    </row>
    <row r="17" spans="1:10" x14ac:dyDescent="0.3">
      <c r="A17" s="10"/>
      <c r="B17" s="11" t="s">
        <v>20</v>
      </c>
      <c r="C17" s="40" t="s">
        <v>43</v>
      </c>
      <c r="D17" s="12" t="s">
        <v>44</v>
      </c>
      <c r="E17" s="24">
        <v>150</v>
      </c>
      <c r="F17" s="13"/>
      <c r="G17" s="31">
        <v>222.62</v>
      </c>
      <c r="H17" s="31">
        <v>6.23</v>
      </c>
      <c r="I17" s="31">
        <v>6.56</v>
      </c>
      <c r="J17" s="32">
        <v>34.68</v>
      </c>
    </row>
    <row r="18" spans="1:10" x14ac:dyDescent="0.3">
      <c r="A18" s="10"/>
      <c r="B18" s="49" t="s">
        <v>34</v>
      </c>
      <c r="C18" s="40" t="s">
        <v>50</v>
      </c>
      <c r="D18" s="12" t="s">
        <v>51</v>
      </c>
      <c r="E18" s="25">
        <v>200</v>
      </c>
      <c r="F18" s="13"/>
      <c r="G18" s="50">
        <v>121.31</v>
      </c>
      <c r="H18" s="50">
        <v>0.55000000000000004</v>
      </c>
      <c r="I18" s="50">
        <v>0.03</v>
      </c>
      <c r="J18" s="51">
        <v>29.72</v>
      </c>
    </row>
    <row r="19" spans="1:10" x14ac:dyDescent="0.3">
      <c r="A19" s="10"/>
      <c r="B19" s="11" t="s">
        <v>21</v>
      </c>
      <c r="C19" s="40" t="s">
        <v>24</v>
      </c>
      <c r="D19" s="12" t="s">
        <v>14</v>
      </c>
      <c r="E19" s="25">
        <v>30</v>
      </c>
      <c r="F19" s="13"/>
      <c r="G19" s="31">
        <v>62.38</v>
      </c>
      <c r="H19" s="31">
        <v>2.2799999999999998</v>
      </c>
      <c r="I19" s="31">
        <v>0.24</v>
      </c>
      <c r="J19" s="32">
        <v>10.35</v>
      </c>
    </row>
    <row r="20" spans="1:10" x14ac:dyDescent="0.3">
      <c r="A20" s="10"/>
      <c r="B20" s="11" t="s">
        <v>22</v>
      </c>
      <c r="C20" s="40" t="s">
        <v>25</v>
      </c>
      <c r="D20" s="12" t="s">
        <v>23</v>
      </c>
      <c r="E20" s="25">
        <v>30</v>
      </c>
      <c r="F20" s="31"/>
      <c r="G20" s="31">
        <v>62.34</v>
      </c>
      <c r="H20" s="31">
        <v>1.47</v>
      </c>
      <c r="I20" s="31">
        <v>0.3</v>
      </c>
      <c r="J20" s="32">
        <v>13.44</v>
      </c>
    </row>
    <row r="21" spans="1:10" x14ac:dyDescent="0.3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" thickBot="1" x14ac:dyDescent="0.35">
      <c r="A22" s="14"/>
      <c r="B22" s="15"/>
      <c r="C22" s="15"/>
      <c r="D22" s="16"/>
      <c r="E22" s="27">
        <f>SUM(E14:E21)</f>
        <v>760</v>
      </c>
      <c r="F22" s="28"/>
      <c r="G22" s="27">
        <f>SUM(G14:G21)</f>
        <v>894.46</v>
      </c>
      <c r="H22" s="27">
        <f t="shared" ref="H22:J22" si="1">SUM(H14:H21)</f>
        <v>33.150000000000006</v>
      </c>
      <c r="I22" s="27">
        <f t="shared" si="1"/>
        <v>30.009999999999998</v>
      </c>
      <c r="J22" s="27">
        <f t="shared" si="1"/>
        <v>120.53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F1"/>
    </sheetView>
  </sheetViews>
  <sheetFormatPr defaultRowHeight="14.4" x14ac:dyDescent="0.3"/>
  <cols>
    <col min="1" max="1" width="12.33203125" customWidth="1"/>
    <col min="2" max="2" width="11.33203125" customWidth="1"/>
    <col min="3" max="3" width="12.109375" customWidth="1"/>
    <col min="4" max="4" width="30.109375" customWidth="1"/>
    <col min="5" max="5" width="11.88671875" customWidth="1"/>
    <col min="6" max="6" width="7.109375" customWidth="1"/>
    <col min="7" max="7" width="13.5546875" customWidth="1"/>
    <col min="8" max="8" width="9.5546875" customWidth="1"/>
    <col min="9" max="9" width="9.88671875" customWidth="1"/>
    <col min="10" max="10" width="11.44140625" customWidth="1"/>
  </cols>
  <sheetData>
    <row r="1" spans="1:10" x14ac:dyDescent="0.3">
      <c r="A1" t="s">
        <v>0</v>
      </c>
      <c r="B1" s="54" t="s">
        <v>56</v>
      </c>
      <c r="C1" s="55"/>
      <c r="D1" s="56"/>
      <c r="E1" t="s">
        <v>1</v>
      </c>
      <c r="F1" s="1" t="s">
        <v>57</v>
      </c>
      <c r="I1" t="s">
        <v>2</v>
      </c>
      <c r="J1" s="52">
        <v>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5">
      <c r="A4" s="5" t="s">
        <v>13</v>
      </c>
      <c r="B4" s="6" t="s">
        <v>17</v>
      </c>
      <c r="C4" s="39" t="s">
        <v>28</v>
      </c>
      <c r="D4" s="8" t="s">
        <v>31</v>
      </c>
      <c r="E4" s="24">
        <v>60</v>
      </c>
      <c r="F4" s="9"/>
      <c r="G4" s="29">
        <v>8.4600000000000009</v>
      </c>
      <c r="H4" s="29">
        <v>0.48</v>
      </c>
      <c r="I4" s="29">
        <v>0.6</v>
      </c>
      <c r="J4" s="30">
        <v>1.5</v>
      </c>
    </row>
    <row r="5" spans="1:10" ht="12" customHeight="1" thickBot="1" x14ac:dyDescent="0.35">
      <c r="A5" s="10" t="s">
        <v>36</v>
      </c>
      <c r="B5" s="11" t="s">
        <v>19</v>
      </c>
      <c r="C5" s="40" t="s">
        <v>38</v>
      </c>
      <c r="D5" s="12" t="s">
        <v>39</v>
      </c>
      <c r="E5" s="24">
        <v>100</v>
      </c>
      <c r="F5" s="13"/>
      <c r="G5" s="31">
        <f>158.94/90*100</f>
        <v>176.6</v>
      </c>
      <c r="H5" s="31">
        <f>17.94/90*100</f>
        <v>19.933333333333334</v>
      </c>
      <c r="I5" s="31">
        <f>6.74/90*100</f>
        <v>7.4888888888888889</v>
      </c>
      <c r="J5" s="32">
        <f>6.63/90*100</f>
        <v>7.3666666666666671</v>
      </c>
    </row>
    <row r="6" spans="1:10" ht="15" customHeight="1" thickBot="1" x14ac:dyDescent="0.35">
      <c r="A6" s="10"/>
      <c r="B6" s="11" t="s">
        <v>20</v>
      </c>
      <c r="C6" s="40" t="s">
        <v>29</v>
      </c>
      <c r="D6" s="12" t="s">
        <v>40</v>
      </c>
      <c r="E6" s="24">
        <v>180</v>
      </c>
      <c r="F6" s="13"/>
      <c r="G6" s="31">
        <f>288.28/150*180</f>
        <v>345.93599999999992</v>
      </c>
      <c r="H6" s="31">
        <f>10.4/150*180</f>
        <v>12.479999999999999</v>
      </c>
      <c r="I6" s="31">
        <f>6.71/150*180</f>
        <v>8.0519999999999996</v>
      </c>
      <c r="J6" s="32">
        <f>46.57/150*180</f>
        <v>55.884</v>
      </c>
    </row>
    <row r="7" spans="1:10" ht="15" thickBot="1" x14ac:dyDescent="0.35">
      <c r="A7" s="10"/>
      <c r="B7" s="46" t="s">
        <v>41</v>
      </c>
      <c r="C7" s="40" t="s">
        <v>30</v>
      </c>
      <c r="D7" s="12" t="s">
        <v>42</v>
      </c>
      <c r="E7" s="24">
        <v>200</v>
      </c>
      <c r="F7" s="13"/>
      <c r="G7" s="31">
        <v>39.92</v>
      </c>
      <c r="H7" s="31">
        <v>9.98</v>
      </c>
      <c r="I7" s="31"/>
      <c r="J7" s="32"/>
    </row>
    <row r="8" spans="1:10" ht="15" thickBot="1" x14ac:dyDescent="0.35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" thickBot="1" x14ac:dyDescent="0.35">
      <c r="A9" s="10"/>
      <c r="B9" s="21"/>
      <c r="C9" s="47"/>
      <c r="D9" s="16"/>
      <c r="E9" s="24"/>
      <c r="F9" s="48"/>
      <c r="G9" s="33"/>
      <c r="H9" s="33"/>
      <c r="I9" s="33"/>
      <c r="J9" s="34"/>
    </row>
    <row r="10" spans="1:10" ht="15" customHeight="1" thickBot="1" x14ac:dyDescent="0.35">
      <c r="A10" s="14"/>
      <c r="B10" s="15"/>
      <c r="C10" s="15"/>
      <c r="D10" s="16"/>
      <c r="E10" s="27">
        <f>SUM(E3:E8)</f>
        <v>570</v>
      </c>
      <c r="F10" s="28"/>
      <c r="G10" s="28">
        <f>SUM(G3:G8)</f>
        <v>633.29599999999982</v>
      </c>
      <c r="H10" s="28">
        <f>SUM(H3:H8)</f>
        <v>45.153333333333336</v>
      </c>
      <c r="I10" s="28">
        <f>SUM(I3:I8)</f>
        <v>16.380888888888887</v>
      </c>
      <c r="J10" s="35">
        <f>SUM(J3:J8)</f>
        <v>75.100666666666655</v>
      </c>
    </row>
    <row r="11" spans="1:10" ht="15" customHeight="1" thickBot="1" x14ac:dyDescent="0.35">
      <c r="A11" s="5" t="s">
        <v>15</v>
      </c>
      <c r="B11" s="17" t="s">
        <v>35</v>
      </c>
      <c r="C11" s="7" t="s">
        <v>52</v>
      </c>
      <c r="D11" s="8" t="s">
        <v>53</v>
      </c>
      <c r="E11" s="24">
        <v>60</v>
      </c>
      <c r="F11" s="29"/>
      <c r="G11" s="24">
        <f>189.04/80*60</f>
        <v>141.78</v>
      </c>
      <c r="H11" s="24">
        <f>5.15/80*60</f>
        <v>3.8625000000000003</v>
      </c>
      <c r="I11" s="24">
        <f>3.02/80*60</f>
        <v>2.2650000000000001</v>
      </c>
      <c r="J11" s="45">
        <f>33.29/80*60</f>
        <v>24.967499999999998</v>
      </c>
    </row>
    <row r="12" spans="1:10" ht="15" customHeight="1" x14ac:dyDescent="0.3">
      <c r="A12" s="10" t="s">
        <v>33</v>
      </c>
      <c r="B12" s="53" t="s">
        <v>34</v>
      </c>
      <c r="C12" s="40" t="s">
        <v>54</v>
      </c>
      <c r="D12" s="22" t="s">
        <v>55</v>
      </c>
      <c r="E12" s="24">
        <v>200</v>
      </c>
      <c r="F12" s="33"/>
      <c r="G12" s="33">
        <v>40.94</v>
      </c>
      <c r="H12" s="33">
        <v>0.06</v>
      </c>
      <c r="I12" s="33">
        <v>0.01</v>
      </c>
      <c r="J12" s="34">
        <v>10.16</v>
      </c>
    </row>
    <row r="13" spans="1:10" ht="15" customHeight="1" thickBot="1" x14ac:dyDescent="0.35">
      <c r="A13" s="14"/>
      <c r="B13" s="15"/>
      <c r="C13" s="15"/>
      <c r="D13" s="16"/>
      <c r="E13" s="27">
        <v>260</v>
      </c>
      <c r="F13" s="28"/>
      <c r="G13" s="27">
        <f>SUM(G11:G12)</f>
        <v>182.72</v>
      </c>
      <c r="H13" s="27">
        <f t="shared" ref="H13:J13" si="0">SUM(H11:H12)</f>
        <v>3.9225000000000003</v>
      </c>
      <c r="I13" s="27">
        <f t="shared" si="0"/>
        <v>2.2749999999999999</v>
      </c>
      <c r="J13" s="27">
        <f t="shared" si="0"/>
        <v>35.127499999999998</v>
      </c>
    </row>
    <row r="14" spans="1:10" ht="27" customHeight="1" x14ac:dyDescent="0.3">
      <c r="A14" s="10" t="s">
        <v>16</v>
      </c>
      <c r="B14" s="18" t="s">
        <v>17</v>
      </c>
      <c r="C14" s="42" t="s">
        <v>46</v>
      </c>
      <c r="D14" s="19" t="s">
        <v>45</v>
      </c>
      <c r="E14" s="36">
        <v>60</v>
      </c>
      <c r="F14" s="20"/>
      <c r="G14" s="37">
        <v>49.49</v>
      </c>
      <c r="H14" s="37">
        <v>0.45</v>
      </c>
      <c r="I14" s="37">
        <v>3.73</v>
      </c>
      <c r="J14" s="38">
        <v>3.52</v>
      </c>
    </row>
    <row r="15" spans="1:10" ht="33" customHeight="1" thickBot="1" x14ac:dyDescent="0.35">
      <c r="A15" s="10" t="s">
        <v>37</v>
      </c>
      <c r="B15" s="11" t="s">
        <v>18</v>
      </c>
      <c r="C15" s="40" t="s">
        <v>32</v>
      </c>
      <c r="D15" s="12" t="s">
        <v>47</v>
      </c>
      <c r="E15" s="25">
        <v>250</v>
      </c>
      <c r="F15" s="13"/>
      <c r="G15" s="31">
        <f>119.02/200*250</f>
        <v>148.77499999999998</v>
      </c>
      <c r="H15" s="31">
        <f>4.6/200*250</f>
        <v>5.75</v>
      </c>
      <c r="I15" s="31">
        <f>3.45/200*250</f>
        <v>4.3125</v>
      </c>
      <c r="J15" s="32">
        <f>17.39/200*250</f>
        <v>21.737500000000001</v>
      </c>
    </row>
    <row r="16" spans="1:10" ht="15" thickBot="1" x14ac:dyDescent="0.35">
      <c r="A16" s="10"/>
      <c r="B16" s="11" t="s">
        <v>19</v>
      </c>
      <c r="C16" s="40" t="s">
        <v>48</v>
      </c>
      <c r="D16" s="12" t="s">
        <v>49</v>
      </c>
      <c r="E16" s="24">
        <v>100</v>
      </c>
      <c r="F16" s="13"/>
      <c r="G16" s="31">
        <v>285.89</v>
      </c>
      <c r="H16" s="31">
        <v>19.52</v>
      </c>
      <c r="I16" s="31">
        <v>17.440000000000001</v>
      </c>
      <c r="J16" s="32">
        <v>12.7</v>
      </c>
    </row>
    <row r="17" spans="1:10" x14ac:dyDescent="0.3">
      <c r="A17" s="10"/>
      <c r="B17" s="11" t="s">
        <v>20</v>
      </c>
      <c r="C17" s="40" t="s">
        <v>43</v>
      </c>
      <c r="D17" s="12" t="s">
        <v>44</v>
      </c>
      <c r="E17" s="24">
        <v>180</v>
      </c>
      <c r="F17" s="13"/>
      <c r="G17" s="31">
        <f>222.62/150*180</f>
        <v>267.14400000000001</v>
      </c>
      <c r="H17" s="31">
        <f>6.23/150*180</f>
        <v>7.4760000000000009</v>
      </c>
      <c r="I17" s="31">
        <f>6.56/150*180</f>
        <v>7.8719999999999999</v>
      </c>
      <c r="J17" s="32">
        <f>34.68/150*180</f>
        <v>41.616</v>
      </c>
    </row>
    <row r="18" spans="1:10" x14ac:dyDescent="0.3">
      <c r="A18" s="10"/>
      <c r="B18" s="49" t="s">
        <v>34</v>
      </c>
      <c r="C18" s="40" t="s">
        <v>50</v>
      </c>
      <c r="D18" s="12" t="s">
        <v>51</v>
      </c>
      <c r="E18" s="25">
        <v>200</v>
      </c>
      <c r="F18" s="13"/>
      <c r="G18" s="50">
        <v>121.31</v>
      </c>
      <c r="H18" s="50">
        <v>0.55000000000000004</v>
      </c>
      <c r="I18" s="50">
        <v>0.03</v>
      </c>
      <c r="J18" s="51">
        <v>29.72</v>
      </c>
    </row>
    <row r="19" spans="1:10" x14ac:dyDescent="0.3">
      <c r="A19" s="10"/>
      <c r="B19" s="11" t="s">
        <v>21</v>
      </c>
      <c r="C19" s="40" t="s">
        <v>24</v>
      </c>
      <c r="D19" s="12" t="s">
        <v>14</v>
      </c>
      <c r="E19" s="25">
        <v>30</v>
      </c>
      <c r="F19" s="13"/>
      <c r="G19" s="31">
        <v>62.38</v>
      </c>
      <c r="H19" s="31">
        <v>2.2799999999999998</v>
      </c>
      <c r="I19" s="31">
        <v>0.24</v>
      </c>
      <c r="J19" s="32">
        <v>10.35</v>
      </c>
    </row>
    <row r="20" spans="1:10" x14ac:dyDescent="0.3">
      <c r="A20" s="10"/>
      <c r="B20" s="11" t="s">
        <v>22</v>
      </c>
      <c r="C20" s="40" t="s">
        <v>25</v>
      </c>
      <c r="D20" s="12" t="s">
        <v>23</v>
      </c>
      <c r="E20" s="25">
        <v>30</v>
      </c>
      <c r="F20" s="31"/>
      <c r="G20" s="31">
        <v>62.34</v>
      </c>
      <c r="H20" s="31">
        <v>1.47</v>
      </c>
      <c r="I20" s="31">
        <v>0.3</v>
      </c>
      <c r="J20" s="32">
        <v>13.44</v>
      </c>
    </row>
    <row r="21" spans="1:10" x14ac:dyDescent="0.3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" thickBot="1" x14ac:dyDescent="0.35">
      <c r="A22" s="14"/>
      <c r="B22" s="15"/>
      <c r="C22" s="15"/>
      <c r="D22" s="16"/>
      <c r="E22" s="27">
        <f>SUM(E14:E21)</f>
        <v>850</v>
      </c>
      <c r="F22" s="28"/>
      <c r="G22" s="27">
        <f>SUM(G14:G21)</f>
        <v>997.32899999999995</v>
      </c>
      <c r="H22" s="27">
        <f t="shared" ref="H22:J22" si="1">SUM(H14:H21)</f>
        <v>37.495999999999995</v>
      </c>
      <c r="I22" s="27">
        <f t="shared" si="1"/>
        <v>33.924500000000002</v>
      </c>
      <c r="J22" s="27">
        <f t="shared" si="1"/>
        <v>133.08349999999999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2022-09-03T17:04:06Z</cp:lastPrinted>
  <dcterms:created xsi:type="dcterms:W3CDTF">2021-05-20T08:28:34Z</dcterms:created>
  <dcterms:modified xsi:type="dcterms:W3CDTF">2023-03-05T15:28:25Z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