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280" windowHeight="8880" activeTab="1"/>
  </bookViews>
  <sheets>
    <sheet name="7-11 лет" sheetId="6" r:id="rId1"/>
    <sheet name="12-18 лет" sheetId="7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7"/>
  <c r="I21"/>
  <c r="H21"/>
  <c r="G21"/>
  <c r="E21"/>
  <c r="J12"/>
  <c r="I12"/>
  <c r="H12"/>
  <c r="G12"/>
  <c r="J11"/>
  <c r="I11"/>
  <c r="H11"/>
  <c r="G11"/>
  <c r="J18" i="6"/>
  <c r="I18"/>
  <c r="H18"/>
  <c r="G18"/>
  <c r="J17"/>
  <c r="I17"/>
  <c r="H17"/>
  <c r="G17"/>
  <c r="E12" l="1"/>
  <c r="H9" l="1"/>
  <c r="J12" l="1"/>
  <c r="I12"/>
  <c r="H12"/>
  <c r="G12"/>
  <c r="J18" i="7" l="1"/>
  <c r="G9"/>
  <c r="I18"/>
  <c r="H18"/>
  <c r="G18"/>
  <c r="E18"/>
  <c r="J9"/>
  <c r="I9"/>
  <c r="H9"/>
  <c r="E9"/>
  <c r="H21" i="6"/>
  <c r="I21"/>
  <c r="J21"/>
  <c r="G21"/>
  <c r="E21"/>
  <c r="I9"/>
  <c r="G9"/>
  <c r="J9"/>
  <c r="E9"/>
</calcChain>
</file>

<file path=xl/sharedStrings.xml><?xml version="1.0" encoding="utf-8"?>
<sst xmlns="http://schemas.openxmlformats.org/spreadsheetml/2006/main" count="114" uniqueCount="56">
  <si>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</si>
  <si>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</si>
  <si>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</si>
  <si>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</si>
  <si>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</si>
  <si>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</si>
  <si>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</si>
  <si>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</si>
  <si>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</si>
  <si>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</si>
  <si>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</si>
  <si>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</si>
  <si>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</si>
  <si>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</si>
  <si>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</si>
  <si>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</si>
  <si>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</si>
  <si>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</si>
  <si>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</si>
  <si>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</si>
  <si>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</si>
  <si>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</si>
  <si>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</si>
  <si>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</si>
  <si>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</si>
  <si>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</si>
  <si>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ОВЗ</t>
  </si>
  <si>
    <t>мучные изделия</t>
  </si>
  <si>
    <t>№108/2013</t>
  </si>
  <si>
    <t>№109/2013</t>
  </si>
  <si>
    <t>Йогурт фруктовый</t>
  </si>
  <si>
    <t xml:space="preserve">ватрушка с повидлом </t>
  </si>
  <si>
    <t xml:space="preserve">Чай с лимоном </t>
  </si>
  <si>
    <t>№517/2013</t>
  </si>
  <si>
    <t>№540/2013</t>
  </si>
  <si>
    <t>№459/2018</t>
  </si>
  <si>
    <t>гор. блюдо</t>
  </si>
  <si>
    <t>№495/2013</t>
  </si>
  <si>
    <t xml:space="preserve">Чай с молоком </t>
  </si>
  <si>
    <t>Каша пшеничная молочная с маслом</t>
  </si>
  <si>
    <t>№256/2013</t>
  </si>
  <si>
    <t>№ 106/2013</t>
  </si>
  <si>
    <t>Овощи натуральные (огурец свежий)</t>
  </si>
  <si>
    <t>Рассольник ленинградский со сметаной</t>
  </si>
  <si>
    <t>№100/2021</t>
  </si>
  <si>
    <t>Рассольник Ленинградский со сметаной</t>
  </si>
  <si>
    <t>№375/2018</t>
  </si>
  <si>
    <t>Плов из отварной птицы</t>
  </si>
  <si>
    <t>№508/2013</t>
  </si>
  <si>
    <t xml:space="preserve">Компот из смеси сухофруктов </t>
  </si>
  <si>
    <t>6.</t>
  </si>
  <si>
    <t>№95/2013</t>
  </si>
  <si>
    <t>Бутерброд с повидлом</t>
  </si>
  <si>
    <t>7-11 лет</t>
  </si>
  <si>
    <t>МАОУ "  СОШ №2 "</t>
  </si>
  <si>
    <t>1,2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</si>
</sst>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0" borderId="4" xfId="0" applyFont="1" applyBorder="1"/>
    <xf numFmtId="0" fontId="2" fillId="3" borderId="9" xfId="0" applyFont="1" applyFill="1" applyBorder="1"/>
    <xf numFmtId="0" fontId="2" fillId="2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F2" sqref="F2"/>
    </sheetView>
  </sheetViews>
  <sheetFormatPr defaultRowHeight="1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>
      <c r="A1" t="s">
        <v>0</v>
      </c>
      <c r="B1" s="53" t="s">
        <v>54</v>
      </c>
      <c r="C1" s="54"/>
      <c r="D1" s="55"/>
      <c r="E1" t="s">
        <v>1</v>
      </c>
      <c r="F1" s="1" t="s">
        <v>55</v>
      </c>
      <c r="I1" t="s">
        <v>2</v>
      </c>
      <c r="J1" s="2" t="s">
        <v>50</v>
      </c>
    </row>
    <row r="2" spans="1:11" ht="15.75" thickBot="1"/>
    <row r="3" spans="1:11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>
      <c r="A4" s="6" t="s">
        <v>13</v>
      </c>
      <c r="B4" s="49" t="s">
        <v>36</v>
      </c>
      <c r="C4" s="37" t="s">
        <v>40</v>
      </c>
      <c r="D4" s="7" t="s">
        <v>39</v>
      </c>
      <c r="E4" s="22">
        <v>200</v>
      </c>
      <c r="F4" s="8"/>
      <c r="G4" s="27">
        <v>290.44</v>
      </c>
      <c r="H4" s="27">
        <v>8.9700000000000006</v>
      </c>
      <c r="I4" s="27">
        <v>10.5</v>
      </c>
      <c r="J4" s="28">
        <v>40.01</v>
      </c>
    </row>
    <row r="5" spans="1:11" s="42" customFormat="1" ht="12" customHeight="1" thickBot="1">
      <c r="A5" s="41"/>
      <c r="B5" s="50"/>
      <c r="C5" s="37" t="s">
        <v>33</v>
      </c>
      <c r="D5" s="11" t="s">
        <v>30</v>
      </c>
      <c r="E5" s="23">
        <v>95</v>
      </c>
      <c r="F5" s="29"/>
      <c r="G5" s="23">
        <v>65.27</v>
      </c>
      <c r="H5" s="23">
        <v>3.8</v>
      </c>
      <c r="I5" s="23">
        <v>1.43</v>
      </c>
      <c r="J5" s="43">
        <v>9.31</v>
      </c>
    </row>
    <row r="6" spans="1:11" s="42" customFormat="1" ht="15" customHeight="1" thickBot="1">
      <c r="A6" s="44" t="s">
        <v>53</v>
      </c>
      <c r="B6" s="51" t="s">
        <v>27</v>
      </c>
      <c r="C6" s="37" t="s">
        <v>34</v>
      </c>
      <c r="D6" s="20" t="s">
        <v>31</v>
      </c>
      <c r="E6" s="22">
        <v>60</v>
      </c>
      <c r="F6" s="31"/>
      <c r="G6" s="31">
        <v>227.61</v>
      </c>
      <c r="H6" s="31">
        <v>5.16</v>
      </c>
      <c r="I6" s="31">
        <v>1.48</v>
      </c>
      <c r="J6" s="32">
        <v>48.42</v>
      </c>
    </row>
    <row r="7" spans="1:11" s="42" customFormat="1" ht="15" customHeight="1">
      <c r="A7" s="41"/>
      <c r="B7" s="52" t="s">
        <v>23</v>
      </c>
      <c r="C7" s="37" t="s">
        <v>35</v>
      </c>
      <c r="D7" s="20" t="s">
        <v>32</v>
      </c>
      <c r="E7" s="22">
        <v>200</v>
      </c>
      <c r="F7" s="31"/>
      <c r="G7" s="31">
        <v>40.94</v>
      </c>
      <c r="H7" s="31">
        <v>0.06</v>
      </c>
      <c r="I7" s="31">
        <v>0.01</v>
      </c>
      <c r="J7" s="32">
        <v>10.16</v>
      </c>
    </row>
    <row r="8" spans="1:11">
      <c r="A8" s="9"/>
      <c r="B8" s="50"/>
      <c r="C8" s="37"/>
      <c r="D8" s="11"/>
      <c r="E8" s="23"/>
      <c r="F8" s="12"/>
      <c r="G8" s="29"/>
      <c r="H8" s="29"/>
      <c r="I8" s="29"/>
      <c r="J8" s="30"/>
    </row>
    <row r="9" spans="1:11" ht="15.75" thickBot="1">
      <c r="A9" s="9"/>
      <c r="B9" s="14"/>
      <c r="C9" s="14"/>
      <c r="D9" s="15"/>
      <c r="E9" s="25">
        <f>SUM(E4:E8)</f>
        <v>555</v>
      </c>
      <c r="F9" s="26">
        <v>91.76</v>
      </c>
      <c r="G9" s="26">
        <f>SUM(G4:G8)</f>
        <v>624.26</v>
      </c>
      <c r="H9" s="26">
        <f>SUM(H4:H8)</f>
        <v>17.989999999999998</v>
      </c>
      <c r="I9" s="26">
        <f>SUM(I4:I8)</f>
        <v>13.42</v>
      </c>
      <c r="J9" s="33">
        <f>SUM(J4:J8)</f>
        <v>107.9</v>
      </c>
    </row>
    <row r="10" spans="1:11" ht="15" customHeight="1" thickBot="1">
      <c r="A10" s="6" t="s">
        <v>15</v>
      </c>
      <c r="B10" s="45" t="s">
        <v>27</v>
      </c>
      <c r="C10" s="47" t="s">
        <v>51</v>
      </c>
      <c r="D10" s="7" t="s">
        <v>52</v>
      </c>
      <c r="E10" s="22">
        <v>60</v>
      </c>
      <c r="F10" s="27"/>
      <c r="G10" s="22">
        <v>176</v>
      </c>
      <c r="H10" s="22">
        <v>2</v>
      </c>
      <c r="I10" s="22">
        <v>4</v>
      </c>
      <c r="J10" s="48">
        <v>33</v>
      </c>
    </row>
    <row r="11" spans="1:11">
      <c r="A11" s="9" t="s">
        <v>26</v>
      </c>
      <c r="B11" s="46" t="s">
        <v>23</v>
      </c>
      <c r="C11" s="37" t="s">
        <v>37</v>
      </c>
      <c r="D11" s="11" t="s">
        <v>38</v>
      </c>
      <c r="E11" s="22">
        <v>200</v>
      </c>
      <c r="F11" s="29"/>
      <c r="G11" s="29">
        <v>81</v>
      </c>
      <c r="H11" s="29">
        <v>2</v>
      </c>
      <c r="I11" s="29">
        <v>1</v>
      </c>
      <c r="J11" s="29">
        <v>16</v>
      </c>
      <c r="K11" s="40"/>
    </row>
    <row r="12" spans="1:11" ht="15.75" thickBot="1">
      <c r="A12" s="13"/>
      <c r="B12" s="14"/>
      <c r="C12" s="14"/>
      <c r="D12" s="15"/>
      <c r="E12" s="25">
        <f>SUM(E10:E11)</f>
        <v>260</v>
      </c>
      <c r="F12" s="26">
        <v>31.6</v>
      </c>
      <c r="G12" s="25">
        <f>SUM(G10:G11)</f>
        <v>257</v>
      </c>
      <c r="H12" s="25">
        <f t="shared" ref="H12:J12" si="0">SUM(H10:H11)</f>
        <v>4</v>
      </c>
      <c r="I12" s="25">
        <f t="shared" si="0"/>
        <v>5</v>
      </c>
      <c r="J12" s="25">
        <f t="shared" si="0"/>
        <v>49</v>
      </c>
      <c r="K12" s="40"/>
    </row>
    <row r="13" spans="1:11" ht="30">
      <c r="A13" s="9" t="s">
        <v>16</v>
      </c>
      <c r="B13" s="16" t="s">
        <v>17</v>
      </c>
      <c r="C13" s="37" t="s">
        <v>41</v>
      </c>
      <c r="D13" s="17" t="s">
        <v>42</v>
      </c>
      <c r="E13" s="34">
        <v>60</v>
      </c>
      <c r="F13" s="18"/>
      <c r="G13" s="35">
        <v>8.4600000000000009</v>
      </c>
      <c r="H13" s="35">
        <v>0.48</v>
      </c>
      <c r="I13" s="35">
        <v>0.06</v>
      </c>
      <c r="J13" s="36">
        <v>1.5</v>
      </c>
      <c r="K13" s="40"/>
    </row>
    <row r="14" spans="1:11" ht="28.5" customHeight="1">
      <c r="A14" s="9"/>
      <c r="B14" s="10" t="s">
        <v>18</v>
      </c>
      <c r="C14" s="37" t="s">
        <v>44</v>
      </c>
      <c r="D14" s="11" t="s">
        <v>43</v>
      </c>
      <c r="E14" s="23">
        <v>200</v>
      </c>
      <c r="F14" s="12"/>
      <c r="G14" s="29">
        <v>108.61</v>
      </c>
      <c r="H14" s="29">
        <v>1.9</v>
      </c>
      <c r="I14" s="29">
        <v>5.3</v>
      </c>
      <c r="J14" s="30">
        <v>13.33</v>
      </c>
    </row>
    <row r="15" spans="1:11" ht="33" customHeight="1">
      <c r="A15" s="9" t="s">
        <v>53</v>
      </c>
      <c r="B15" s="10" t="s">
        <v>19</v>
      </c>
      <c r="C15" s="37" t="s">
        <v>46</v>
      </c>
      <c r="D15" s="11" t="s">
        <v>47</v>
      </c>
      <c r="E15" s="23">
        <v>210</v>
      </c>
      <c r="F15" s="12"/>
      <c r="G15" s="29">
        <v>301.58</v>
      </c>
      <c r="H15" s="29">
        <v>25.1</v>
      </c>
      <c r="I15" s="29">
        <v>10.86</v>
      </c>
      <c r="J15" s="30">
        <v>25.89</v>
      </c>
    </row>
    <row r="16" spans="1:11" ht="33" customHeight="1">
      <c r="A16" s="9"/>
      <c r="B16" s="10" t="s">
        <v>23</v>
      </c>
      <c r="C16" s="37" t="s">
        <v>48</v>
      </c>
      <c r="D16" s="11" t="s">
        <v>49</v>
      </c>
      <c r="E16" s="23">
        <v>200</v>
      </c>
      <c r="F16" s="12"/>
      <c r="G16" s="29">
        <v>121.31</v>
      </c>
      <c r="H16" s="29">
        <v>0.55000000000000004</v>
      </c>
      <c r="I16" s="29">
        <v>0.03</v>
      </c>
      <c r="J16" s="30">
        <v>29.72</v>
      </c>
    </row>
    <row r="17" spans="1:10">
      <c r="A17" s="9"/>
      <c r="B17" s="10" t="s">
        <v>20</v>
      </c>
      <c r="C17" s="37" t="s">
        <v>28</v>
      </c>
      <c r="D17" s="11" t="s">
        <v>14</v>
      </c>
      <c r="E17" s="23">
        <v>40</v>
      </c>
      <c r="F17" s="12"/>
      <c r="G17" s="29">
        <f>62.38/30*20</f>
        <v>41.586666666666673</v>
      </c>
      <c r="H17" s="29">
        <f>2.28/30*20</f>
        <v>1.52</v>
      </c>
      <c r="I17" s="29">
        <f>0.24/30*20</f>
        <v>0.16</v>
      </c>
      <c r="J17" s="30">
        <f>10.35/30*20</f>
        <v>6.8999999999999995</v>
      </c>
    </row>
    <row r="18" spans="1:10">
      <c r="A18" s="9"/>
      <c r="B18" s="10" t="s">
        <v>21</v>
      </c>
      <c r="C18" s="37" t="s">
        <v>29</v>
      </c>
      <c r="D18" s="11" t="s">
        <v>22</v>
      </c>
      <c r="E18" s="23">
        <v>30</v>
      </c>
      <c r="F18" s="29"/>
      <c r="G18" s="29">
        <f>62.34/30*20</f>
        <v>41.56</v>
      </c>
      <c r="H18" s="29">
        <f>1.47/30*20</f>
        <v>0.98</v>
      </c>
      <c r="I18" s="29">
        <f>0.3/30*20</f>
        <v>0.2</v>
      </c>
      <c r="J18" s="30">
        <f>13.44/30*20</f>
        <v>8.9600000000000009</v>
      </c>
    </row>
    <row r="19" spans="1:10">
      <c r="A19" s="9"/>
      <c r="B19" s="10"/>
      <c r="C19" s="37"/>
      <c r="D19" s="11"/>
      <c r="E19" s="23"/>
      <c r="F19" s="29"/>
      <c r="G19" s="29"/>
      <c r="H19" s="29"/>
      <c r="I19" s="29"/>
      <c r="J19" s="30"/>
    </row>
    <row r="20" spans="1:10">
      <c r="A20" s="9"/>
      <c r="B20" s="19"/>
      <c r="C20" s="19"/>
      <c r="D20" s="20"/>
      <c r="E20" s="21"/>
      <c r="F20" s="38"/>
      <c r="G20" s="24"/>
      <c r="H20" s="24"/>
      <c r="I20" s="24"/>
      <c r="J20" s="39"/>
    </row>
    <row r="21" spans="1:10" ht="15.75" thickBot="1">
      <c r="A21" s="13"/>
      <c r="B21" s="14"/>
      <c r="C21" s="14"/>
      <c r="D21" s="15"/>
      <c r="E21" s="25">
        <f>SUM(E13:E20)</f>
        <v>740</v>
      </c>
      <c r="F21" s="26">
        <v>91.76</v>
      </c>
      <c r="G21" s="25">
        <f>SUM(G13:G20)</f>
        <v>623.1066666666668</v>
      </c>
      <c r="H21" s="25">
        <f t="shared" ref="H21:J21" si="1">SUM(H13:H20)</f>
        <v>30.53</v>
      </c>
      <c r="I21" s="25">
        <f t="shared" si="1"/>
        <v>16.61</v>
      </c>
      <c r="J21" s="25">
        <f t="shared" si="1"/>
        <v>86.300000000000011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2" sqref="F2"/>
    </sheetView>
  </sheetViews>
  <sheetFormatPr defaultRowHeight="1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>
      <c r="A1" t="s">
        <v>0</v>
      </c>
      <c r="B1" s="53" t="s">
        <v>54</v>
      </c>
      <c r="C1" s="54"/>
      <c r="D1" s="55"/>
      <c r="E1" t="s">
        <v>1</v>
      </c>
      <c r="F1" s="1" t="s">
        <v>55</v>
      </c>
      <c r="I1" t="s">
        <v>2</v>
      </c>
      <c r="J1" s="2" t="s">
        <v>50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>
      <c r="A4" s="6" t="s">
        <v>13</v>
      </c>
      <c r="B4" s="49" t="s">
        <v>36</v>
      </c>
      <c r="C4" s="37" t="s">
        <v>40</v>
      </c>
      <c r="D4" s="7" t="s">
        <v>39</v>
      </c>
      <c r="E4" s="22">
        <v>200</v>
      </c>
      <c r="F4" s="8"/>
      <c r="G4" s="27">
        <v>290.44</v>
      </c>
      <c r="H4" s="27">
        <v>8.9700000000000006</v>
      </c>
      <c r="I4" s="27">
        <v>10.5</v>
      </c>
      <c r="J4" s="28">
        <v>40.01</v>
      </c>
    </row>
    <row r="5" spans="1:10" s="42" customFormat="1" ht="12" customHeight="1" thickBot="1">
      <c r="A5" s="44" t="s">
        <v>24</v>
      </c>
      <c r="B5" s="50"/>
      <c r="C5" s="37" t="s">
        <v>33</v>
      </c>
      <c r="D5" s="11" t="s">
        <v>30</v>
      </c>
      <c r="E5" s="23">
        <v>95</v>
      </c>
      <c r="F5" s="29"/>
      <c r="G5" s="23">
        <v>65.27</v>
      </c>
      <c r="H5" s="23">
        <v>3.8</v>
      </c>
      <c r="I5" s="23">
        <v>1.43</v>
      </c>
      <c r="J5" s="43">
        <v>9.31</v>
      </c>
    </row>
    <row r="6" spans="1:10" s="42" customFormat="1" ht="15" customHeight="1" thickBot="1">
      <c r="A6" s="41"/>
      <c r="B6" s="51" t="s">
        <v>27</v>
      </c>
      <c r="C6" s="37" t="s">
        <v>34</v>
      </c>
      <c r="D6" s="20" t="s">
        <v>31</v>
      </c>
      <c r="E6" s="22">
        <v>60</v>
      </c>
      <c r="F6" s="31"/>
      <c r="G6" s="31">
        <v>227.61</v>
      </c>
      <c r="H6" s="31">
        <v>5.16</v>
      </c>
      <c r="I6" s="31">
        <v>1.48</v>
      </c>
      <c r="J6" s="32">
        <v>48.42</v>
      </c>
    </row>
    <row r="7" spans="1:10">
      <c r="A7" s="9"/>
      <c r="B7" s="52" t="s">
        <v>23</v>
      </c>
      <c r="C7" s="37" t="s">
        <v>35</v>
      </c>
      <c r="D7" s="20" t="s">
        <v>32</v>
      </c>
      <c r="E7" s="22">
        <v>200</v>
      </c>
      <c r="F7" s="31"/>
      <c r="G7" s="31">
        <v>40.94</v>
      </c>
      <c r="H7" s="31">
        <v>0.06</v>
      </c>
      <c r="I7" s="31">
        <v>0.01</v>
      </c>
      <c r="J7" s="32">
        <v>10.16</v>
      </c>
    </row>
    <row r="8" spans="1:10">
      <c r="A8" s="9"/>
      <c r="B8" s="50"/>
      <c r="C8" s="37"/>
      <c r="D8" s="11"/>
      <c r="E8" s="23"/>
      <c r="F8" s="12"/>
      <c r="G8" s="29"/>
      <c r="H8" s="29"/>
      <c r="I8" s="29"/>
      <c r="J8" s="30"/>
    </row>
    <row r="9" spans="1:10" ht="15.75" thickBot="1">
      <c r="A9" s="13"/>
      <c r="B9" s="14"/>
      <c r="C9" s="14"/>
      <c r="D9" s="15"/>
      <c r="E9" s="25">
        <f>SUM(E4:E8)</f>
        <v>555</v>
      </c>
      <c r="F9" s="26">
        <v>102.89</v>
      </c>
      <c r="G9" s="26">
        <f>SUM(G4:G8)</f>
        <v>624.26</v>
      </c>
      <c r="H9" s="26">
        <f t="shared" ref="H9:I9" si="0">SUM(H4:H8)</f>
        <v>17.989999999999998</v>
      </c>
      <c r="I9" s="26">
        <f t="shared" si="0"/>
        <v>13.42</v>
      </c>
      <c r="J9" s="33">
        <f>SUM(J4:J8)</f>
        <v>107.9</v>
      </c>
    </row>
    <row r="10" spans="1:10" ht="30" customHeight="1">
      <c r="A10" s="9" t="s">
        <v>16</v>
      </c>
      <c r="B10" s="16" t="s">
        <v>17</v>
      </c>
      <c r="C10" s="37" t="s">
        <v>41</v>
      </c>
      <c r="D10" s="17" t="s">
        <v>42</v>
      </c>
      <c r="E10" s="34">
        <v>60</v>
      </c>
      <c r="F10" s="18"/>
      <c r="G10" s="35">
        <v>8.4600000000000009</v>
      </c>
      <c r="H10" s="35">
        <v>0.48</v>
      </c>
      <c r="I10" s="35">
        <v>0.06</v>
      </c>
      <c r="J10" s="36">
        <v>1.5</v>
      </c>
    </row>
    <row r="11" spans="1:10" ht="31.5" customHeight="1">
      <c r="A11" s="9" t="s">
        <v>25</v>
      </c>
      <c r="B11" s="10" t="s">
        <v>18</v>
      </c>
      <c r="C11" s="37" t="s">
        <v>44</v>
      </c>
      <c r="D11" s="11" t="s">
        <v>45</v>
      </c>
      <c r="E11" s="23">
        <v>250</v>
      </c>
      <c r="F11" s="12"/>
      <c r="G11" s="29">
        <f>54.37/200*250</f>
        <v>67.962499999999991</v>
      </c>
      <c r="H11" s="29">
        <f>1.43/200*250</f>
        <v>1.7875000000000001</v>
      </c>
      <c r="I11" s="29">
        <f>0.67/200*250</f>
        <v>0.83750000000000002</v>
      </c>
      <c r="J11" s="30">
        <f>10.65/200*250</f>
        <v>13.3125</v>
      </c>
    </row>
    <row r="12" spans="1:10" ht="33" customHeight="1">
      <c r="A12" s="9"/>
      <c r="B12" s="10" t="s">
        <v>19</v>
      </c>
      <c r="C12" s="37" t="s">
        <v>46</v>
      </c>
      <c r="D12" s="11" t="s">
        <v>47</v>
      </c>
      <c r="E12" s="23">
        <v>220</v>
      </c>
      <c r="F12" s="12"/>
      <c r="G12" s="29">
        <f>301.58/200*220</f>
        <v>331.738</v>
      </c>
      <c r="H12" s="29">
        <f>25.1/200*220</f>
        <v>27.61</v>
      </c>
      <c r="I12" s="29">
        <f>10.86/200*220</f>
        <v>11.945999999999998</v>
      </c>
      <c r="J12" s="30">
        <f>25.89/200*220</f>
        <v>28.479000000000003</v>
      </c>
    </row>
    <row r="13" spans="1:10" ht="33" customHeight="1">
      <c r="A13" s="9"/>
      <c r="B13" s="10" t="s">
        <v>23</v>
      </c>
      <c r="C13" s="37" t="s">
        <v>48</v>
      </c>
      <c r="D13" s="11" t="s">
        <v>49</v>
      </c>
      <c r="E13" s="23">
        <v>200</v>
      </c>
      <c r="F13" s="12"/>
      <c r="G13" s="29">
        <v>121.31</v>
      </c>
      <c r="H13" s="29">
        <v>0.55000000000000004</v>
      </c>
      <c r="I13" s="29">
        <v>0.03</v>
      </c>
      <c r="J13" s="30">
        <v>29.72</v>
      </c>
    </row>
    <row r="14" spans="1:10">
      <c r="A14" s="9"/>
      <c r="B14" s="10" t="s">
        <v>20</v>
      </c>
      <c r="C14" s="37" t="s">
        <v>28</v>
      </c>
      <c r="D14" s="11" t="s">
        <v>14</v>
      </c>
      <c r="E14" s="23">
        <v>40</v>
      </c>
      <c r="F14" s="12"/>
      <c r="G14" s="29">
        <v>62.38</v>
      </c>
      <c r="H14" s="29">
        <v>2.2799999999999998</v>
      </c>
      <c r="I14" s="29">
        <v>0.24</v>
      </c>
      <c r="J14" s="30">
        <v>10.35</v>
      </c>
    </row>
    <row r="15" spans="1:10">
      <c r="A15" s="9"/>
      <c r="B15" s="10" t="s">
        <v>21</v>
      </c>
      <c r="C15" s="37" t="s">
        <v>29</v>
      </c>
      <c r="D15" s="11" t="s">
        <v>22</v>
      </c>
      <c r="E15" s="23">
        <v>30</v>
      </c>
      <c r="F15" s="29"/>
      <c r="G15" s="29">
        <v>62.34</v>
      </c>
      <c r="H15" s="29">
        <v>1.47</v>
      </c>
      <c r="I15" s="29">
        <v>0.3</v>
      </c>
      <c r="J15" s="30">
        <v>13.44</v>
      </c>
    </row>
    <row r="16" spans="1:10">
      <c r="A16" s="9"/>
      <c r="B16" s="10"/>
      <c r="C16" s="37"/>
      <c r="D16" s="11"/>
      <c r="E16" s="23"/>
      <c r="F16" s="29"/>
      <c r="G16" s="29"/>
      <c r="H16" s="29"/>
      <c r="I16" s="29"/>
      <c r="J16" s="30"/>
    </row>
    <row r="17" spans="1:10">
      <c r="A17" s="9"/>
      <c r="B17" s="19"/>
      <c r="C17" s="19"/>
      <c r="D17" s="20"/>
      <c r="E17" s="21"/>
      <c r="F17" s="38"/>
      <c r="G17" s="24"/>
      <c r="H17" s="24"/>
      <c r="I17" s="24"/>
      <c r="J17" s="39"/>
    </row>
    <row r="18" spans="1:10" ht="15.75" thickBot="1">
      <c r="A18" s="13"/>
      <c r="B18" s="14"/>
      <c r="C18" s="14"/>
      <c r="D18" s="15"/>
      <c r="E18" s="25">
        <f>SUM(E10:E17)</f>
        <v>800</v>
      </c>
      <c r="F18" s="26">
        <v>102.89</v>
      </c>
      <c r="G18" s="25">
        <f>SUM(G10:G17)</f>
        <v>654.19049999999993</v>
      </c>
      <c r="H18" s="25">
        <f t="shared" ref="H18:J18" si="1">SUM(H10:H17)</f>
        <v>34.177499999999995</v>
      </c>
      <c r="I18" s="25">
        <f t="shared" si="1"/>
        <v>13.413499999999999</v>
      </c>
      <c r="J18" s="25">
        <f t="shared" si="1"/>
        <v>96.80149999999999</v>
      </c>
    </row>
    <row r="19" spans="1:10" ht="15.75" thickBot="1">
      <c r="A19" s="6" t="s">
        <v>15</v>
      </c>
      <c r="B19" s="45" t="s">
        <v>27</v>
      </c>
      <c r="C19" s="47" t="s">
        <v>51</v>
      </c>
      <c r="D19" s="7" t="s">
        <v>52</v>
      </c>
      <c r="E19" s="22">
        <v>60</v>
      </c>
      <c r="F19" s="27"/>
      <c r="G19" s="22">
        <v>176</v>
      </c>
      <c r="H19" s="22">
        <v>2</v>
      </c>
      <c r="I19" s="22">
        <v>4</v>
      </c>
      <c r="J19" s="48">
        <v>33</v>
      </c>
    </row>
    <row r="20" spans="1:10">
      <c r="A20" s="9" t="s">
        <v>26</v>
      </c>
      <c r="B20" s="46" t="s">
        <v>23</v>
      </c>
      <c r="C20" s="37" t="s">
        <v>37</v>
      </c>
      <c r="D20" s="11" t="s">
        <v>38</v>
      </c>
      <c r="E20" s="22">
        <v>200</v>
      </c>
      <c r="F20" s="29"/>
      <c r="G20" s="29">
        <v>81</v>
      </c>
      <c r="H20" s="29">
        <v>2</v>
      </c>
      <c r="I20" s="29">
        <v>1</v>
      </c>
      <c r="J20" s="29">
        <v>16</v>
      </c>
    </row>
    <row r="21" spans="1:10" ht="15.75" thickBot="1">
      <c r="A21" s="13"/>
      <c r="B21" s="14"/>
      <c r="C21" s="14"/>
      <c r="D21" s="15"/>
      <c r="E21" s="25">
        <f>SUM(E19:E20)</f>
        <v>260</v>
      </c>
      <c r="F21" s="26">
        <v>31.6</v>
      </c>
      <c r="G21" s="25">
        <f>SUM(G19:G20)</f>
        <v>257</v>
      </c>
      <c r="H21" s="25">
        <f t="shared" ref="H21:J21" si="2">SUM(H19:H20)</f>
        <v>4</v>
      </c>
      <c r="I21" s="25">
        <f t="shared" si="2"/>
        <v>5</v>
      </c>
      <c r="J21" s="25">
        <f t="shared" si="2"/>
        <v>49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</cp:lastModifiedBy>
  <cp:lastPrinted>2022-10-21T11:16:54Z</cp:lastPrinted>
  <dcterms:created xsi:type="dcterms:W3CDTF">2021-05-20T08:28:34Z</dcterms:created>
  <dcterms:modified xsi:type="dcterms:W3CDTF">2023-09-01T16:55:55Z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