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2372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7" l="1"/>
  <c r="I21" i="7"/>
  <c r="H21" i="7"/>
  <c r="G21" i="7"/>
  <c r="H21" i="6"/>
  <c r="I21" i="6"/>
  <c r="J21" i="6"/>
  <c r="G21" i="6"/>
  <c r="E21" i="6"/>
  <c r="J13" i="7"/>
  <c r="I13" i="7"/>
  <c r="H13" i="7"/>
  <c r="G13" i="7"/>
  <c r="H10" i="6"/>
  <c r="I10" i="6"/>
  <c r="J10" i="6"/>
  <c r="G10" i="6"/>
  <c r="E10" i="6"/>
  <c r="E18" i="7"/>
  <c r="J14" i="7"/>
  <c r="I14" i="7"/>
  <c r="H14" i="7"/>
  <c r="G14" i="7"/>
  <c r="J12" i="7"/>
  <c r="J18" i="7" s="1"/>
  <c r="I12" i="7"/>
  <c r="I18" i="7" s="1"/>
  <c r="H12" i="7"/>
  <c r="G12" i="7"/>
  <c r="E10" i="7"/>
  <c r="J5" i="7"/>
  <c r="J10" i="7" s="1"/>
  <c r="I5" i="7"/>
  <c r="I10" i="7" s="1"/>
  <c r="H5" i="7"/>
  <c r="H10" i="7" s="1"/>
  <c r="G5" i="7"/>
  <c r="J4" i="7"/>
  <c r="I4" i="7"/>
  <c r="H4" i="7"/>
  <c r="G4" i="7"/>
  <c r="G10" i="7" s="1"/>
  <c r="J13" i="6"/>
  <c r="I13" i="6"/>
  <c r="H13" i="6"/>
  <c r="G13" i="6"/>
  <c r="G18" i="7" l="1"/>
  <c r="H18" i="7"/>
</calcChain>
</file>

<file path=xl/sharedStrings.xml><?xml version="1.0" encoding="utf-8"?>
<sst xmlns="http://schemas.openxmlformats.org/spreadsheetml/2006/main" count="128" uniqueCount="61">
  <si>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</si>
  <si>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</si>
  <si>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</si>
  <si>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</si>
  <si>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</si>
  <si>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</si>
  <si>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</si>
  <si>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</si>
  <si>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</si>
  <si>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</si>
  <si>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</si>
  <si>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</si>
  <si>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</si>
  <si>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</si>
  <si>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</si>
  <si>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</si>
  <si>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</si>
  <si>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</si>
  <si>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</si>
  <si>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</si>
  <si>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</si>
  <si>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</si>
  <si>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</si>
  <si>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</si>
  <si>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</si>
  <si>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</si>
  <si>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</si>
  <si>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</si>
  <si>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</si>
  <si>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</si>
  <si>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</si>
  <si>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</si>
  <si>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</si>
  <si>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</si>
  <si>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</si>
  <si>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</si>
  <si>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</si>
  <si>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</si>
  <si>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</si>
  <si>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</si>
  <si>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</si>
  <si>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</si>
  <si>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</si>
  <si>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</si>
  <si>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№100/2021</t>
  </si>
  <si>
    <t>Рассольник Ленинградский со сметаной</t>
  </si>
  <si>
    <t>№202/2018</t>
  </si>
  <si>
    <t>Каша гречневая</t>
  </si>
  <si>
    <t>№496/2018</t>
  </si>
  <si>
    <t>Напиток из шиповника</t>
  </si>
  <si>
    <t>№4/2013</t>
  </si>
  <si>
    <t>Салат из белокочанной капусты с морковью</t>
  </si>
  <si>
    <t>№372/2018</t>
  </si>
  <si>
    <t>котлета из филе куры</t>
  </si>
  <si>
    <t>4.</t>
  </si>
  <si>
    <t>№564/2013</t>
  </si>
  <si>
    <t>№495/2013</t>
  </si>
  <si>
    <t>Булочка "Домашняя"</t>
  </si>
  <si>
    <t xml:space="preserve">Чай с молоком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</si>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</sst>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" sqref="F2"/>
    </sheetView>
  </sheetViews>
  <sheetFormatPr defaultRowHeight="14.4" x14ac:dyDescent="0.3"/>
  <cols>
    <col min="1" max="1" width="12.6640625" customWidth="1"/>
    <col min="2" max="2" width="18.109375" customWidth="1"/>
    <col min="3" max="3" width="12.109375" customWidth="1"/>
    <col min="4" max="4" width="26" customWidth="1"/>
    <col min="5" max="5" width="10.44140625" customWidth="1"/>
    <col min="6" max="6" width="7" customWidth="1"/>
    <col min="7" max="7" width="13.5546875" customWidth="1"/>
    <col min="8" max="8" width="9.5546875" customWidth="1"/>
    <col min="9" max="9" width="9.33203125" customWidth="1"/>
    <col min="10" max="10" width="11.88671875" customWidth="1"/>
  </cols>
  <sheetData>
    <row r="1" spans="1:10" x14ac:dyDescent="0.3">
      <c r="A1" t="s">
        <v>0</v>
      </c>
      <c r="B1" s="39" t="s">
        <v>59</v>
      </c>
      <c r="C1" s="40"/>
      <c r="D1" s="41"/>
      <c r="E1" t="s">
        <v>1</v>
      </c>
      <c r="F1" s="1" t="s">
        <v>60</v>
      </c>
      <c r="I1" t="s">
        <v>2</v>
      </c>
      <c r="J1" s="2" t="s">
        <v>54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5">
      <c r="A4" s="6" t="s">
        <v>13</v>
      </c>
      <c r="B4" s="7" t="s">
        <v>35</v>
      </c>
      <c r="C4" s="32" t="s">
        <v>36</v>
      </c>
      <c r="D4" s="8" t="s">
        <v>37</v>
      </c>
      <c r="E4" s="21">
        <v>160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5">
      <c r="A5" s="10" t="s">
        <v>26</v>
      </c>
      <c r="B5" s="11" t="s">
        <v>38</v>
      </c>
      <c r="C5" s="33" t="s">
        <v>39</v>
      </c>
      <c r="D5" s="12" t="s">
        <v>40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5">
      <c r="A6" s="10"/>
      <c r="B6" s="11" t="s">
        <v>41</v>
      </c>
      <c r="C6" s="33" t="s">
        <v>28</v>
      </c>
      <c r="D6" s="12" t="s">
        <v>34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3">
      <c r="A7" s="10"/>
      <c r="B7" s="35" t="s">
        <v>31</v>
      </c>
      <c r="C7" s="33" t="s">
        <v>42</v>
      </c>
      <c r="D7" s="12" t="s">
        <v>43</v>
      </c>
      <c r="E7" s="21">
        <v>70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" thickBot="1" x14ac:dyDescent="0.35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" thickBot="1" x14ac:dyDescent="0.35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5">
      <c r="A10" s="14"/>
      <c r="B10" s="15"/>
      <c r="C10" s="15"/>
      <c r="D10" s="16"/>
      <c r="E10" s="23">
        <f>SUM(E4:E9)</f>
        <v>500</v>
      </c>
      <c r="F10" s="24">
        <v>91.76</v>
      </c>
      <c r="G10" s="24">
        <f>SUM(G4:G9)</f>
        <v>678.82</v>
      </c>
      <c r="H10" s="24">
        <f t="shared" ref="H10:J10" si="0">SUM(H4:H9)</f>
        <v>36.960000000000008</v>
      </c>
      <c r="I10" s="24">
        <f t="shared" si="0"/>
        <v>12.02</v>
      </c>
      <c r="J10" s="24">
        <f t="shared" si="0"/>
        <v>103.68</v>
      </c>
    </row>
    <row r="11" spans="1:10" ht="15" thickBot="1" x14ac:dyDescent="0.35">
      <c r="A11" s="6" t="s">
        <v>15</v>
      </c>
      <c r="B11" s="35" t="s">
        <v>31</v>
      </c>
      <c r="C11" s="33" t="s">
        <v>55</v>
      </c>
      <c r="D11" s="12" t="s">
        <v>57</v>
      </c>
      <c r="E11" s="21">
        <v>60</v>
      </c>
      <c r="F11" s="13"/>
      <c r="G11" s="26">
        <v>255</v>
      </c>
      <c r="H11" s="26">
        <v>4</v>
      </c>
      <c r="I11" s="26">
        <v>10</v>
      </c>
      <c r="J11" s="27">
        <v>37</v>
      </c>
    </row>
    <row r="12" spans="1:10" x14ac:dyDescent="0.3">
      <c r="A12" s="10" t="s">
        <v>29</v>
      </c>
      <c r="B12" s="11" t="s">
        <v>41</v>
      </c>
      <c r="C12" s="33" t="s">
        <v>56</v>
      </c>
      <c r="D12" s="12" t="s">
        <v>58</v>
      </c>
      <c r="E12" s="21">
        <v>200</v>
      </c>
      <c r="F12" s="26"/>
      <c r="G12" s="26">
        <v>81</v>
      </c>
      <c r="H12" s="26">
        <v>2</v>
      </c>
      <c r="I12" s="26">
        <v>1</v>
      </c>
      <c r="J12" s="26">
        <v>16</v>
      </c>
    </row>
    <row r="13" spans="1:10" ht="15" thickBot="1" x14ac:dyDescent="0.35">
      <c r="A13" s="14"/>
      <c r="B13" s="15"/>
      <c r="C13" s="15"/>
      <c r="D13" s="16"/>
      <c r="E13" s="23">
        <v>260</v>
      </c>
      <c r="F13" s="24">
        <v>31.6</v>
      </c>
      <c r="G13" s="23">
        <f>SUM(G11:G12)</f>
        <v>336</v>
      </c>
      <c r="H13" s="23">
        <f t="shared" ref="H13:J13" si="1">SUM(H11:H12)</f>
        <v>6</v>
      </c>
      <c r="I13" s="23">
        <f t="shared" si="1"/>
        <v>11</v>
      </c>
      <c r="J13" s="23">
        <f t="shared" si="1"/>
        <v>53</v>
      </c>
    </row>
    <row r="14" spans="1:10" ht="25.8" customHeight="1" x14ac:dyDescent="0.3">
      <c r="A14" s="10" t="s">
        <v>16</v>
      </c>
      <c r="B14" s="17" t="s">
        <v>17</v>
      </c>
      <c r="C14" s="34" t="s">
        <v>50</v>
      </c>
      <c r="D14" s="18" t="s">
        <v>51</v>
      </c>
      <c r="E14" s="29">
        <v>60</v>
      </c>
      <c r="F14" s="19"/>
      <c r="G14" s="30">
        <v>57.2</v>
      </c>
      <c r="H14" s="30">
        <v>0.92</v>
      </c>
      <c r="I14" s="30">
        <v>3.65</v>
      </c>
      <c r="J14" s="31">
        <v>5.12</v>
      </c>
    </row>
    <row r="15" spans="1:10" ht="33" customHeight="1" x14ac:dyDescent="0.3">
      <c r="A15" s="10" t="s">
        <v>27</v>
      </c>
      <c r="B15" s="11" t="s">
        <v>18</v>
      </c>
      <c r="C15" s="33" t="s">
        <v>44</v>
      </c>
      <c r="D15" s="12" t="s">
        <v>45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3">
      <c r="A16" s="10"/>
      <c r="B16" s="11" t="s">
        <v>19</v>
      </c>
      <c r="C16" s="33" t="s">
        <v>52</v>
      </c>
      <c r="D16" s="12" t="s">
        <v>53</v>
      </c>
      <c r="E16" s="22">
        <v>90</v>
      </c>
      <c r="F16" s="26"/>
      <c r="G16" s="22">
        <v>153.78</v>
      </c>
      <c r="H16" s="22">
        <v>19.72</v>
      </c>
      <c r="I16" s="22">
        <v>4.82</v>
      </c>
      <c r="J16" s="38">
        <v>7.87</v>
      </c>
    </row>
    <row r="17" spans="1:10" x14ac:dyDescent="0.3">
      <c r="A17" s="10"/>
      <c r="B17" s="11" t="s">
        <v>20</v>
      </c>
      <c r="C17" s="33" t="s">
        <v>46</v>
      </c>
      <c r="D17" s="12" t="s">
        <v>47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3">
      <c r="A18" s="10"/>
      <c r="B18" s="11" t="s">
        <v>30</v>
      </c>
      <c r="C18" s="33" t="s">
        <v>48</v>
      </c>
      <c r="D18" s="12" t="s">
        <v>49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3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3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" thickBot="1" x14ac:dyDescent="0.35">
      <c r="A21" s="14"/>
      <c r="B21" s="15"/>
      <c r="C21" s="15"/>
      <c r="D21" s="16"/>
      <c r="E21" s="23">
        <f>SUM(E14:E20)</f>
        <v>760</v>
      </c>
      <c r="F21" s="24">
        <v>91.76</v>
      </c>
      <c r="G21" s="23">
        <f>SUM(G14:G20)</f>
        <v>808.77</v>
      </c>
      <c r="H21" s="23">
        <f t="shared" ref="H21:J21" si="2">SUM(H14:H20)</f>
        <v>38.979999999999997</v>
      </c>
      <c r="I21" s="23">
        <f t="shared" si="2"/>
        <v>18.010000000000002</v>
      </c>
      <c r="J21" s="23">
        <f t="shared" si="2"/>
        <v>120.19999999999999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" sqref="F2"/>
    </sheetView>
  </sheetViews>
  <sheetFormatPr defaultRowHeight="14.4" x14ac:dyDescent="0.3"/>
  <cols>
    <col min="1" max="1" width="13.109375" customWidth="1"/>
    <col min="2" max="2" width="16" customWidth="1"/>
    <col min="3" max="3" width="12.109375" customWidth="1"/>
    <col min="4" max="4" width="25.88671875" customWidth="1"/>
    <col min="5" max="5" width="11.88671875" customWidth="1"/>
    <col min="6" max="6" width="7.88671875" customWidth="1"/>
    <col min="7" max="7" width="13.5546875" customWidth="1"/>
    <col min="8" max="8" width="9.5546875" customWidth="1"/>
    <col min="9" max="9" width="8.33203125" customWidth="1"/>
    <col min="10" max="10" width="12.5546875" customWidth="1"/>
  </cols>
  <sheetData>
    <row r="1" spans="1:10" x14ac:dyDescent="0.3">
      <c r="A1" t="s">
        <v>0</v>
      </c>
      <c r="B1" s="39" t="s">
        <v>59</v>
      </c>
      <c r="C1" s="40"/>
      <c r="D1" s="41"/>
      <c r="E1" t="s">
        <v>1</v>
      </c>
      <c r="F1" s="1" t="s">
        <v>60</v>
      </c>
      <c r="I1" t="s">
        <v>2</v>
      </c>
      <c r="J1" s="2" t="s">
        <v>54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5">
      <c r="A4" s="6" t="s">
        <v>13</v>
      </c>
      <c r="B4" s="7" t="s">
        <v>35</v>
      </c>
      <c r="C4" s="32" t="s">
        <v>36</v>
      </c>
      <c r="D4" s="8" t="s">
        <v>37</v>
      </c>
      <c r="E4" s="21">
        <v>180</v>
      </c>
      <c r="F4" s="9"/>
      <c r="G4" s="25">
        <f>280.1/150*170</f>
        <v>317.44666666666672</v>
      </c>
      <c r="H4" s="25">
        <f>27.92/150*170</f>
        <v>31.642666666666667</v>
      </c>
      <c r="I4" s="25">
        <f>6.8/150*170</f>
        <v>7.7066666666666661</v>
      </c>
      <c r="J4" s="25">
        <f>26.81/150*170</f>
        <v>30.384666666666664</v>
      </c>
    </row>
    <row r="5" spans="1:10" ht="12" customHeight="1" thickBot="1" x14ac:dyDescent="0.35">
      <c r="A5" s="10" t="s">
        <v>32</v>
      </c>
      <c r="B5" s="11" t="s">
        <v>38</v>
      </c>
      <c r="C5" s="33" t="s">
        <v>39</v>
      </c>
      <c r="D5" s="12" t="s">
        <v>40</v>
      </c>
      <c r="E5" s="21">
        <v>50</v>
      </c>
      <c r="F5" s="13"/>
      <c r="G5" s="26">
        <f>65.86/30*50</f>
        <v>109.76666666666665</v>
      </c>
      <c r="H5" s="26">
        <f>1.44/30*50</f>
        <v>2.4</v>
      </c>
      <c r="I5" s="26">
        <f>1.7/30*50</f>
        <v>2.833333333333333</v>
      </c>
      <c r="J5" s="26">
        <f>11.2/30*50</f>
        <v>18.666666666666664</v>
      </c>
    </row>
    <row r="6" spans="1:10" ht="15" customHeight="1" thickBot="1" x14ac:dyDescent="0.35">
      <c r="A6" s="10"/>
      <c r="B6" s="11" t="s">
        <v>41</v>
      </c>
      <c r="C6" s="33" t="s">
        <v>28</v>
      </c>
      <c r="D6" s="12" t="s">
        <v>34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3">
      <c r="A7" s="10"/>
      <c r="B7" s="35" t="s">
        <v>31</v>
      </c>
      <c r="C7" s="33" t="s">
        <v>42</v>
      </c>
      <c r="D7" s="12" t="s">
        <v>43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" thickBot="1" x14ac:dyDescent="0.35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" thickBot="1" x14ac:dyDescent="0.35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5">
      <c r="A10" s="14"/>
      <c r="B10" s="15"/>
      <c r="C10" s="15"/>
      <c r="D10" s="16"/>
      <c r="E10" s="23">
        <f>SUM(E4:E9)</f>
        <v>550</v>
      </c>
      <c r="F10" s="24">
        <v>102.89</v>
      </c>
      <c r="G10" s="24">
        <f>SUM(G4:G9)</f>
        <v>760.07333333333338</v>
      </c>
      <c r="H10" s="24">
        <f t="shared" ref="H10:J10" si="0">SUM(H4:H9)</f>
        <v>41.64266666666667</v>
      </c>
      <c r="I10" s="24">
        <f t="shared" si="0"/>
        <v>14.059999999999999</v>
      </c>
      <c r="J10" s="24">
        <f t="shared" si="0"/>
        <v>114.72133333333335</v>
      </c>
    </row>
    <row r="11" spans="1:10" ht="26.4" customHeight="1" x14ac:dyDescent="0.3">
      <c r="A11" s="10" t="s">
        <v>16</v>
      </c>
      <c r="B11" s="17" t="s">
        <v>17</v>
      </c>
      <c r="C11" s="34" t="s">
        <v>50</v>
      </c>
      <c r="D11" s="18" t="s">
        <v>51</v>
      </c>
      <c r="E11" s="29">
        <v>60</v>
      </c>
      <c r="F11" s="19"/>
      <c r="G11" s="30">
        <v>57.2</v>
      </c>
      <c r="H11" s="30">
        <v>0.92</v>
      </c>
      <c r="I11" s="30">
        <v>3.65</v>
      </c>
      <c r="J11" s="31">
        <v>5.12</v>
      </c>
    </row>
    <row r="12" spans="1:10" ht="33" customHeight="1" x14ac:dyDescent="0.3">
      <c r="A12" s="10" t="s">
        <v>33</v>
      </c>
      <c r="B12" s="11" t="s">
        <v>18</v>
      </c>
      <c r="C12" s="33" t="s">
        <v>44</v>
      </c>
      <c r="D12" s="12" t="s">
        <v>45</v>
      </c>
      <c r="E12" s="22">
        <v>250</v>
      </c>
      <c r="F12" s="13"/>
      <c r="G12" s="26">
        <f>54.37/200*250</f>
        <v>67.962499999999991</v>
      </c>
      <c r="H12" s="26">
        <f>1.43/200*250</f>
        <v>1.7875000000000001</v>
      </c>
      <c r="I12" s="26">
        <f>0.67/200*250</f>
        <v>0.83750000000000002</v>
      </c>
      <c r="J12" s="27">
        <f>10.65/200*250</f>
        <v>13.3125</v>
      </c>
    </row>
    <row r="13" spans="1:10" x14ac:dyDescent="0.3">
      <c r="A13" s="10"/>
      <c r="B13" s="11" t="s">
        <v>19</v>
      </c>
      <c r="C13" s="33" t="s">
        <v>52</v>
      </c>
      <c r="D13" s="12" t="s">
        <v>53</v>
      </c>
      <c r="E13" s="22">
        <v>100</v>
      </c>
      <c r="F13" s="26"/>
      <c r="G13" s="22">
        <f>153.78/90*100</f>
        <v>170.86666666666667</v>
      </c>
      <c r="H13" s="22">
        <f>19.72/90*100</f>
        <v>21.911111111111108</v>
      </c>
      <c r="I13" s="22">
        <f>4.82/90*100</f>
        <v>5.3555555555555561</v>
      </c>
      <c r="J13" s="38">
        <f>7.87/90*100</f>
        <v>8.7444444444444454</v>
      </c>
    </row>
    <row r="14" spans="1:10" x14ac:dyDescent="0.3">
      <c r="A14" s="10"/>
      <c r="B14" s="11" t="s">
        <v>20</v>
      </c>
      <c r="C14" s="33" t="s">
        <v>46</v>
      </c>
      <c r="D14" s="12" t="s">
        <v>47</v>
      </c>
      <c r="E14" s="22">
        <v>180</v>
      </c>
      <c r="F14" s="13"/>
      <c r="G14" s="26">
        <f>345.94/150*180</f>
        <v>415.12799999999999</v>
      </c>
      <c r="H14" s="26">
        <f>12.48/150*180</f>
        <v>14.975999999999999</v>
      </c>
      <c r="I14" s="26">
        <f>8.05/150*180</f>
        <v>9.66</v>
      </c>
      <c r="J14" s="27">
        <f>55.89/150*180</f>
        <v>67.067999999999998</v>
      </c>
    </row>
    <row r="15" spans="1:10" x14ac:dyDescent="0.3">
      <c r="A15" s="10"/>
      <c r="B15" s="11" t="s">
        <v>30</v>
      </c>
      <c r="C15" s="33" t="s">
        <v>48</v>
      </c>
      <c r="D15" s="12" t="s">
        <v>49</v>
      </c>
      <c r="E15" s="22">
        <v>200</v>
      </c>
      <c r="F15" s="13"/>
      <c r="G15" s="26">
        <v>72.760000000000005</v>
      </c>
      <c r="H15" s="26">
        <v>0.68</v>
      </c>
      <c r="I15" s="26">
        <v>0.28000000000000003</v>
      </c>
      <c r="J15" s="27">
        <v>16.88</v>
      </c>
    </row>
    <row r="16" spans="1:10" x14ac:dyDescent="0.3">
      <c r="A16" s="10"/>
      <c r="B16" s="11" t="s">
        <v>21</v>
      </c>
      <c r="C16" s="33" t="s">
        <v>24</v>
      </c>
      <c r="D16" s="12" t="s">
        <v>14</v>
      </c>
      <c r="E16" s="22">
        <v>30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3">
      <c r="A17" s="10"/>
      <c r="B17" s="11" t="s">
        <v>22</v>
      </c>
      <c r="C17" s="33" t="s">
        <v>25</v>
      </c>
      <c r="D17" s="12" t="s">
        <v>23</v>
      </c>
      <c r="E17" s="22">
        <v>30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" thickBot="1" x14ac:dyDescent="0.35">
      <c r="A18" s="14"/>
      <c r="B18" s="15"/>
      <c r="C18" s="15"/>
      <c r="D18" s="16"/>
      <c r="E18" s="23">
        <f>SUM(E11:E17)</f>
        <v>850</v>
      </c>
      <c r="F18" s="24">
        <v>102.89</v>
      </c>
      <c r="G18" s="23">
        <f>SUM(G11:G17)</f>
        <v>908.63716666666664</v>
      </c>
      <c r="H18" s="23">
        <f t="shared" ref="H18:J18" si="1">SUM(H11:H17)</f>
        <v>44.024611111111106</v>
      </c>
      <c r="I18" s="23">
        <f t="shared" si="1"/>
        <v>20.323055555555555</v>
      </c>
      <c r="J18" s="23">
        <f t="shared" si="1"/>
        <v>134.91494444444444</v>
      </c>
    </row>
    <row r="19" spans="1:10" ht="15" thickBot="1" x14ac:dyDescent="0.35">
      <c r="A19" s="6" t="s">
        <v>15</v>
      </c>
      <c r="B19" s="35" t="s">
        <v>31</v>
      </c>
      <c r="C19" s="33" t="s">
        <v>55</v>
      </c>
      <c r="D19" s="12" t="s">
        <v>57</v>
      </c>
      <c r="E19" s="21">
        <v>60</v>
      </c>
      <c r="F19" s="13"/>
      <c r="G19" s="26">
        <v>255</v>
      </c>
      <c r="H19" s="26">
        <v>4</v>
      </c>
      <c r="I19" s="26">
        <v>10</v>
      </c>
      <c r="J19" s="27">
        <v>37</v>
      </c>
    </row>
    <row r="20" spans="1:10" x14ac:dyDescent="0.3">
      <c r="A20" s="10" t="s">
        <v>29</v>
      </c>
      <c r="B20" s="11" t="s">
        <v>41</v>
      </c>
      <c r="C20" s="33" t="s">
        <v>56</v>
      </c>
      <c r="D20" s="12" t="s">
        <v>58</v>
      </c>
      <c r="E20" s="21">
        <v>200</v>
      </c>
      <c r="F20" s="26"/>
      <c r="G20" s="26">
        <v>81</v>
      </c>
      <c r="H20" s="26">
        <v>2</v>
      </c>
      <c r="I20" s="26">
        <v>1</v>
      </c>
      <c r="J20" s="26">
        <v>16</v>
      </c>
    </row>
    <row r="21" spans="1:10" ht="15" thickBot="1" x14ac:dyDescent="0.35">
      <c r="A21" s="14"/>
      <c r="B21" s="15"/>
      <c r="C21" s="15"/>
      <c r="D21" s="16"/>
      <c r="E21" s="23">
        <v>260</v>
      </c>
      <c r="F21" s="24">
        <v>31.6</v>
      </c>
      <c r="G21" s="23">
        <f>SUM(G19:G20)</f>
        <v>336</v>
      </c>
      <c r="H21" s="23">
        <f t="shared" ref="H21:J21" si="2">SUM(H19:H20)</f>
        <v>6</v>
      </c>
      <c r="I21" s="23">
        <f t="shared" si="2"/>
        <v>11</v>
      </c>
      <c r="J21" s="23">
        <f t="shared" si="2"/>
        <v>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2022-10-21T11:14:12Z</cp:lastPrinted>
  <dcterms:created xsi:type="dcterms:W3CDTF">2021-05-20T08:28:34Z</dcterms:created>
  <dcterms:modified xsi:type="dcterms:W3CDTF">2023-09-05T16:44:37Z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