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19-2020\Documents\Downloads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91" i="1" l="1"/>
  <c r="J190" i="1"/>
  <c r="I191" i="1"/>
  <c r="H191" i="1"/>
  <c r="G191" i="1"/>
  <c r="I190" i="1"/>
  <c r="H190" i="1"/>
  <c r="G190" i="1"/>
  <c r="J180" i="1"/>
  <c r="I180" i="1"/>
  <c r="H180" i="1"/>
  <c r="G180" i="1"/>
  <c r="J172" i="1" l="1"/>
  <c r="J171" i="1"/>
  <c r="I172" i="1"/>
  <c r="H172" i="1"/>
  <c r="G172" i="1"/>
  <c r="I171" i="1"/>
  <c r="H171" i="1"/>
  <c r="G171" i="1"/>
  <c r="J163" i="1"/>
  <c r="I163" i="1"/>
  <c r="H163" i="1"/>
  <c r="G163" i="1"/>
  <c r="J161" i="1"/>
  <c r="I161" i="1"/>
  <c r="H161" i="1"/>
  <c r="G161" i="1"/>
  <c r="J153" i="1" l="1"/>
  <c r="J152" i="1"/>
  <c r="I153" i="1"/>
  <c r="H153" i="1"/>
  <c r="G153" i="1"/>
  <c r="I152" i="1"/>
  <c r="H152" i="1"/>
  <c r="G152" i="1"/>
  <c r="J142" i="1"/>
  <c r="I142" i="1"/>
  <c r="H142" i="1"/>
  <c r="G142" i="1"/>
  <c r="J115" i="1" l="1"/>
  <c r="J114" i="1"/>
  <c r="I115" i="1"/>
  <c r="H115" i="1"/>
  <c r="G115" i="1"/>
  <c r="I114" i="1"/>
  <c r="H114" i="1"/>
  <c r="G114" i="1"/>
  <c r="J92" i="1" l="1"/>
  <c r="I92" i="1"/>
  <c r="H92" i="1"/>
  <c r="G92" i="1"/>
  <c r="J35" i="1" l="1"/>
  <c r="I35" i="1"/>
  <c r="H35" i="1"/>
  <c r="G35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81" i="1" l="1"/>
  <c r="J62" i="1"/>
  <c r="J43" i="1"/>
  <c r="F43" i="1"/>
  <c r="I196" i="1"/>
  <c r="H196" i="1"/>
  <c r="G196" i="1"/>
  <c r="L24" i="1"/>
  <c r="L196" i="1" s="1"/>
  <c r="J24" i="1"/>
  <c r="F24" i="1"/>
  <c r="F196" i="1" l="1"/>
  <c r="J196" i="1"/>
</calcChain>
</file>

<file path=xl/sharedStrings.xml><?xml version="1.0" encoding="utf-8"?>
<sst xmlns="http://schemas.openxmlformats.org/spreadsheetml/2006/main" count="439" uniqueCount="153">
  <si>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</si>
  <si>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</si>
  <si>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</si>
  <si>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</si>
  <si>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</si>
  <si>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</si>
  <si>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</si>
  <si>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</si>
  <si>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</si>
  <si>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</si>
  <si>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</si>
  <si>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</si>
  <si>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</si>
  <si>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</si>
  <si>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</si>
  <si>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</si>
  <si>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</si>
  <si>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</si>
  <si>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</si>
  <si>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</si>
  <si>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</si>
  <si>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</si>
  <si>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</si>
  <si>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</si>
  <si>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</si>
  <si>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</si>
  <si>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</si>
  <si>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</si>
  <si>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</si>
  <si>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</si>
  <si>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</si>
  <si>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</si>
  <si>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</si>
  <si>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</si>
  <si>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</si>
  <si>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</si>
  <si>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</si>
  <si>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</si>
  <si>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</si>
  <si>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с маслом</t>
  </si>
  <si>
    <t>№226/2018</t>
  </si>
  <si>
    <t xml:space="preserve">Чай с лимоном </t>
  </si>
  <si>
    <t xml:space="preserve">Хлеб пшеничный </t>
  </si>
  <si>
    <t>Фрукт свежий</t>
  </si>
  <si>
    <t>Булочка "Домашняя"</t>
  </si>
  <si>
    <t>мучные изделия</t>
  </si>
  <si>
    <t>№459/2018</t>
  </si>
  <si>
    <t>№108/2013</t>
  </si>
  <si>
    <t>№112/2013</t>
  </si>
  <si>
    <t>№564/2013</t>
  </si>
  <si>
    <t>Салат из свеклы отварной</t>
  </si>
  <si>
    <t xml:space="preserve">Щи из свежей капусты с картофелем  со сметаной </t>
  </si>
  <si>
    <t xml:space="preserve">Фрикаделька из кур </t>
  </si>
  <si>
    <t xml:space="preserve">Рис с овощами </t>
  </si>
  <si>
    <t>Компот из свежих фруктов</t>
  </si>
  <si>
    <t xml:space="preserve">Хлеб ржаной </t>
  </si>
  <si>
    <t>№26/2013</t>
  </si>
  <si>
    <t>№104/2018</t>
  </si>
  <si>
    <t>№410/2013</t>
  </si>
  <si>
    <t>№211/2021</t>
  </si>
  <si>
    <t>№486/2018</t>
  </si>
  <si>
    <t>№109/2013</t>
  </si>
  <si>
    <t xml:space="preserve">закуска </t>
  </si>
  <si>
    <t>Салат из свежей капусты и огурцов</t>
  </si>
  <si>
    <t>Тефтели "Ежики" в соусе</t>
  </si>
  <si>
    <t>Макаронные изделия отварные</t>
  </si>
  <si>
    <t xml:space="preserve">Чай с сахаром </t>
  </si>
  <si>
    <t>№457/2018</t>
  </si>
  <si>
    <t>№256/2018</t>
  </si>
  <si>
    <t>№390/2013</t>
  </si>
  <si>
    <t>№5/2018</t>
  </si>
  <si>
    <t>Овощи натуральные (огурец свежий)</t>
  </si>
  <si>
    <t xml:space="preserve">Суп гороховый </t>
  </si>
  <si>
    <t>Котлеты "Школьные"</t>
  </si>
  <si>
    <t>Каша гречневая</t>
  </si>
  <si>
    <t xml:space="preserve">Компот из кураги </t>
  </si>
  <si>
    <t>№ 106/2013</t>
  </si>
  <si>
    <t>№144/2013</t>
  </si>
  <si>
    <t>№347/2018</t>
  </si>
  <si>
    <t>№202/2018</t>
  </si>
  <si>
    <t>№494/2018</t>
  </si>
  <si>
    <t xml:space="preserve">хлеб </t>
  </si>
  <si>
    <t>Плов из отварной птицы</t>
  </si>
  <si>
    <t>Чай каркаде</t>
  </si>
  <si>
    <t>№375/2018</t>
  </si>
  <si>
    <t>№461/2018</t>
  </si>
  <si>
    <t>Овощи натуральные</t>
  </si>
  <si>
    <t xml:space="preserve">Борщ с капустой и картофелем  со сметаной </t>
  </si>
  <si>
    <t>Биточек рыбный</t>
  </si>
  <si>
    <t>Пюре картофельное</t>
  </si>
  <si>
    <t xml:space="preserve">Компот из смеси сухофруктов </t>
  </si>
  <si>
    <t>№106/2013</t>
  </si>
  <si>
    <t>№95/2018</t>
  </si>
  <si>
    <t>№345/2013</t>
  </si>
  <si>
    <t>№377/2018</t>
  </si>
  <si>
    <t>№508/2013</t>
  </si>
  <si>
    <t>сладкое</t>
  </si>
  <si>
    <t xml:space="preserve">Пудинг из творога с рисом </t>
  </si>
  <si>
    <t>Молоко сгущенное</t>
  </si>
  <si>
    <t>Чай с сахаром</t>
  </si>
  <si>
    <t>№481/2013</t>
  </si>
  <si>
    <t>№284/2018</t>
  </si>
  <si>
    <t>Сдоба "Обыкновенная"</t>
  </si>
  <si>
    <t>№570/2013</t>
  </si>
  <si>
    <t>Салат из белокочанной капусты с морковью</t>
  </si>
  <si>
    <t>Рассольник Ленинградский со сметаной</t>
  </si>
  <si>
    <t>котлета из филе куры</t>
  </si>
  <si>
    <t>Напиток из шиповника</t>
  </si>
  <si>
    <t>№4/2013</t>
  </si>
  <si>
    <t>№100/2021</t>
  </si>
  <si>
    <t>№372/2018</t>
  </si>
  <si>
    <t>№496/2018</t>
  </si>
  <si>
    <t>Рагу из птицы</t>
  </si>
  <si>
    <t>Чай с лимоном</t>
  </si>
  <si>
    <t>№376/2013</t>
  </si>
  <si>
    <t xml:space="preserve">Суп-пюре из разных овощей </t>
  </si>
  <si>
    <t>Рис отварной</t>
  </si>
  <si>
    <t>№134/2021</t>
  </si>
  <si>
    <t>414/2013</t>
  </si>
  <si>
    <t>№49/2018</t>
  </si>
  <si>
    <t>Каша пшеничная молочная с маслом</t>
  </si>
  <si>
    <t>Йогурт фруктовый</t>
  </si>
  <si>
    <t xml:space="preserve">ватрушка с повидлом </t>
  </si>
  <si>
    <t>№256/2013</t>
  </si>
  <si>
    <t>№517/2013</t>
  </si>
  <si>
    <t>№540/2013</t>
  </si>
  <si>
    <t>Рассольник ленинградский со сметаной</t>
  </si>
  <si>
    <t xml:space="preserve">Каша гречневая </t>
  </si>
  <si>
    <t xml:space="preserve">Овощи натуральные </t>
  </si>
  <si>
    <t>салат витаминный</t>
  </si>
  <si>
    <t>Компот из ягод</t>
  </si>
  <si>
    <t>№2/2021</t>
  </si>
  <si>
    <t>№491/2018</t>
  </si>
  <si>
    <t>Макароные изделия отварные</t>
  </si>
  <si>
    <t>Салат из свеклы с сыром</t>
  </si>
  <si>
    <t>Кнели из филе кур</t>
  </si>
  <si>
    <t>№ 55/2013</t>
  </si>
  <si>
    <t>№371/2018</t>
  </si>
  <si>
    <t>биточек рыбный</t>
  </si>
  <si>
    <t>пюре картофельное</t>
  </si>
  <si>
    <t>Овощи консервированные отварные (кукуруза)</t>
  </si>
  <si>
    <t>№ 157/2018</t>
  </si>
  <si>
    <t>Омлет с сыром</t>
  </si>
  <si>
    <t xml:space="preserve">Булочка дорожная </t>
  </si>
  <si>
    <t>№275/2018</t>
  </si>
  <si>
    <t>№565/2013</t>
  </si>
  <si>
    <t xml:space="preserve">Салат из сырых овощей </t>
  </si>
  <si>
    <t>Суп-пюре из разных овощей</t>
  </si>
  <si>
    <t>№ 25/2013</t>
  </si>
  <si>
    <t>№376/2018</t>
  </si>
  <si>
    <t xml:space="preserve">Директор </t>
  </si>
  <si>
    <t>Сухих А.Г.</t>
  </si>
  <si>
    <t>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</si>
</sst>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17" xfId="0" applyNumberFormat="1" applyFon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0" fillId="5" borderId="23" xfId="0" applyNumberFormat="1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0" fontId="0" fillId="4" borderId="26" xfId="0" applyFill="1" applyBorder="1" applyProtection="1">
      <protection locked="0"/>
    </xf>
    <xf numFmtId="0" fontId="0" fillId="0" borderId="27" xfId="0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4" borderId="2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6" t="s">
        <v>152</v>
      </c>
      <c r="D1" s="89"/>
      <c r="E1" s="90"/>
      <c r="F1" s="12" t="s">
        <v>16</v>
      </c>
      <c r="G1" s="2" t="s">
        <v>17</v>
      </c>
      <c r="H1" s="91" t="s">
        <v>150</v>
      </c>
      <c r="I1" s="91"/>
      <c r="J1" s="91"/>
      <c r="K1" s="91"/>
    </row>
    <row r="2" spans="1:12" ht="18" x14ac:dyDescent="0.2">
      <c r="A2" s="35" t="s">
        <v>6</v>
      </c>
      <c r="C2" s="2"/>
      <c r="G2" s="2" t="s">
        <v>18</v>
      </c>
      <c r="H2" s="92" t="s">
        <v>151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5.23</v>
      </c>
      <c r="H6" s="51">
        <v>6.86</v>
      </c>
      <c r="I6" s="52">
        <v>21.65</v>
      </c>
      <c r="J6" s="51">
        <v>169.53</v>
      </c>
      <c r="K6" s="53" t="s">
        <v>40</v>
      </c>
      <c r="L6" s="39"/>
    </row>
    <row r="7" spans="1:12" ht="15.75" thickBot="1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.75" thickBot="1" x14ac:dyDescent="0.3">
      <c r="A8" s="23"/>
      <c r="B8" s="15"/>
      <c r="C8" s="11"/>
      <c r="D8" s="7" t="s">
        <v>22</v>
      </c>
      <c r="E8" s="54" t="s">
        <v>41</v>
      </c>
      <c r="F8" s="50">
        <v>200</v>
      </c>
      <c r="G8" s="57">
        <v>0.06</v>
      </c>
      <c r="H8" s="57">
        <v>0.01</v>
      </c>
      <c r="I8" s="58">
        <v>10.16</v>
      </c>
      <c r="J8" s="57">
        <v>40.96</v>
      </c>
      <c r="K8" s="59" t="s">
        <v>46</v>
      </c>
      <c r="L8" s="41"/>
    </row>
    <row r="9" spans="1:12" ht="15.75" thickBot="1" x14ac:dyDescent="0.3">
      <c r="A9" s="23"/>
      <c r="B9" s="15"/>
      <c r="C9" s="11"/>
      <c r="D9" s="7" t="s">
        <v>23</v>
      </c>
      <c r="E9" s="55" t="s">
        <v>42</v>
      </c>
      <c r="F9" s="50">
        <v>20</v>
      </c>
      <c r="G9" s="60">
        <v>1.52</v>
      </c>
      <c r="H9" s="60">
        <v>0.16</v>
      </c>
      <c r="I9" s="61">
        <v>6.9</v>
      </c>
      <c r="J9" s="41">
        <v>35.119999999999997</v>
      </c>
      <c r="K9" s="62" t="s">
        <v>47</v>
      </c>
      <c r="L9" s="41"/>
    </row>
    <row r="10" spans="1:12" ht="15.75" thickBot="1" x14ac:dyDescent="0.3">
      <c r="A10" s="23"/>
      <c r="B10" s="15"/>
      <c r="C10" s="11"/>
      <c r="D10" s="7" t="s">
        <v>24</v>
      </c>
      <c r="E10" s="54" t="s">
        <v>43</v>
      </c>
      <c r="F10" s="50">
        <v>100</v>
      </c>
      <c r="G10" s="41">
        <v>0.4</v>
      </c>
      <c r="H10" s="41">
        <v>0.4</v>
      </c>
      <c r="I10" s="41">
        <v>9.8000000000000007</v>
      </c>
      <c r="J10" s="41">
        <v>44.4</v>
      </c>
      <c r="K10" s="59" t="s">
        <v>48</v>
      </c>
      <c r="L10" s="41"/>
    </row>
    <row r="11" spans="1:12" ht="15" x14ac:dyDescent="0.25">
      <c r="A11" s="23"/>
      <c r="B11" s="15"/>
      <c r="C11" s="11"/>
      <c r="D11" s="56" t="s">
        <v>45</v>
      </c>
      <c r="E11" s="54" t="s">
        <v>44</v>
      </c>
      <c r="F11" s="50">
        <v>60</v>
      </c>
      <c r="G11" s="41">
        <v>4.3099999999999996</v>
      </c>
      <c r="H11" s="41">
        <v>9.69</v>
      </c>
      <c r="I11" s="41">
        <v>37.44</v>
      </c>
      <c r="J11" s="41">
        <v>255</v>
      </c>
      <c r="K11" s="59" t="s">
        <v>49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91.76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11.52</v>
      </c>
      <c r="H13" s="19">
        <f t="shared" si="0"/>
        <v>17.12</v>
      </c>
      <c r="I13" s="19">
        <f t="shared" si="0"/>
        <v>85.95</v>
      </c>
      <c r="J13" s="19">
        <f t="shared" si="0"/>
        <v>545.01</v>
      </c>
      <c r="K13" s="25"/>
      <c r="L13" s="19">
        <f t="shared" ref="L13" si="1">SUM(L6:L12)</f>
        <v>91.76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50</v>
      </c>
      <c r="F14" s="64">
        <v>60</v>
      </c>
      <c r="G14" s="66">
        <v>0.86</v>
      </c>
      <c r="H14" s="66">
        <v>3.65</v>
      </c>
      <c r="I14" s="67">
        <v>5.07</v>
      </c>
      <c r="J14" s="66">
        <v>56.62</v>
      </c>
      <c r="K14" s="68" t="s">
        <v>56</v>
      </c>
      <c r="L14" s="41"/>
    </row>
    <row r="15" spans="1:12" ht="15.75" thickBot="1" x14ac:dyDescent="0.3">
      <c r="A15" s="23"/>
      <c r="B15" s="15"/>
      <c r="C15" s="11"/>
      <c r="D15" s="7" t="s">
        <v>27</v>
      </c>
      <c r="E15" s="54" t="s">
        <v>51</v>
      </c>
      <c r="F15" s="65">
        <v>200</v>
      </c>
      <c r="G15" s="57">
        <v>1.61</v>
      </c>
      <c r="H15" s="57">
        <v>6.15</v>
      </c>
      <c r="I15" s="58">
        <v>6.99</v>
      </c>
      <c r="J15" s="57">
        <v>89.78</v>
      </c>
      <c r="K15" s="59" t="s">
        <v>57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52</v>
      </c>
      <c r="F16" s="50">
        <v>90</v>
      </c>
      <c r="G16" s="57">
        <v>17.940000000000001</v>
      </c>
      <c r="H16" s="57">
        <v>6.74</v>
      </c>
      <c r="I16" s="58">
        <v>6.63</v>
      </c>
      <c r="J16" s="57">
        <v>158.94</v>
      </c>
      <c r="K16" s="59" t="s">
        <v>58</v>
      </c>
      <c r="L16" s="41"/>
    </row>
    <row r="17" spans="1:12" ht="15" x14ac:dyDescent="0.25">
      <c r="A17" s="23"/>
      <c r="B17" s="15"/>
      <c r="C17" s="11"/>
      <c r="D17" s="7" t="s">
        <v>29</v>
      </c>
      <c r="E17" s="54" t="s">
        <v>53</v>
      </c>
      <c r="F17" s="65">
        <v>160</v>
      </c>
      <c r="G17" s="57">
        <v>4.38</v>
      </c>
      <c r="H17" s="57">
        <v>4.46</v>
      </c>
      <c r="I17" s="58">
        <v>31.46</v>
      </c>
      <c r="J17" s="57">
        <v>183.46</v>
      </c>
      <c r="K17" s="59" t="s">
        <v>59</v>
      </c>
      <c r="L17" s="41"/>
    </row>
    <row r="18" spans="1:12" ht="15" x14ac:dyDescent="0.25">
      <c r="A18" s="23"/>
      <c r="B18" s="15"/>
      <c r="C18" s="11"/>
      <c r="D18" s="7" t="s">
        <v>30</v>
      </c>
      <c r="E18" s="54" t="s">
        <v>54</v>
      </c>
      <c r="F18" s="65">
        <v>200</v>
      </c>
      <c r="G18" s="57">
        <v>0.08</v>
      </c>
      <c r="H18" s="57">
        <v>0.08</v>
      </c>
      <c r="I18" s="58">
        <v>11.94</v>
      </c>
      <c r="J18" s="57">
        <v>48.8</v>
      </c>
      <c r="K18" s="59" t="s">
        <v>60</v>
      </c>
      <c r="L18" s="41"/>
    </row>
    <row r="19" spans="1:12" ht="15" x14ac:dyDescent="0.25">
      <c r="A19" s="23"/>
      <c r="B19" s="15"/>
      <c r="C19" s="11"/>
      <c r="D19" s="7" t="s">
        <v>31</v>
      </c>
      <c r="E19" s="54" t="s">
        <v>42</v>
      </c>
      <c r="F19" s="65">
        <v>40</v>
      </c>
      <c r="G19" s="57">
        <v>4.5599999999999996</v>
      </c>
      <c r="H19" s="57">
        <v>0.48</v>
      </c>
      <c r="I19" s="58">
        <v>20.7</v>
      </c>
      <c r="J19" s="57">
        <v>105.36</v>
      </c>
      <c r="K19" s="59" t="s">
        <v>47</v>
      </c>
      <c r="L19" s="41"/>
    </row>
    <row r="20" spans="1:12" ht="15" x14ac:dyDescent="0.25">
      <c r="A20" s="23"/>
      <c r="B20" s="15"/>
      <c r="C20" s="11"/>
      <c r="D20" s="7" t="s">
        <v>32</v>
      </c>
      <c r="E20" s="54" t="s">
        <v>55</v>
      </c>
      <c r="F20" s="65">
        <v>40</v>
      </c>
      <c r="G20" s="57">
        <v>2.4500000000000002</v>
      </c>
      <c r="H20" s="57">
        <v>0.5</v>
      </c>
      <c r="I20" s="58">
        <v>22.4</v>
      </c>
      <c r="J20" s="57">
        <v>103.9</v>
      </c>
      <c r="K20" s="59" t="s">
        <v>61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31.879999999999995</v>
      </c>
      <c r="H23" s="19">
        <f t="shared" si="2"/>
        <v>22.06</v>
      </c>
      <c r="I23" s="19">
        <f t="shared" si="2"/>
        <v>105.19</v>
      </c>
      <c r="J23" s="19">
        <f t="shared" si="2"/>
        <v>746.86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3" t="s">
        <v>4</v>
      </c>
      <c r="D24" s="94"/>
      <c r="E24" s="31"/>
      <c r="F24" s="32">
        <f>F13+F23</f>
        <v>1370</v>
      </c>
      <c r="G24" s="32">
        <f t="shared" ref="G24:J24" si="4">G13+G23</f>
        <v>43.399999999999991</v>
      </c>
      <c r="H24" s="32">
        <f t="shared" si="4"/>
        <v>39.18</v>
      </c>
      <c r="I24" s="32">
        <f t="shared" si="4"/>
        <v>191.14</v>
      </c>
      <c r="J24" s="32">
        <f t="shared" si="4"/>
        <v>1291.8699999999999</v>
      </c>
      <c r="K24" s="32"/>
      <c r="L24" s="32">
        <f t="shared" ref="L24" si="5">L13+L23</f>
        <v>91.76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64</v>
      </c>
      <c r="F25" s="50">
        <v>90</v>
      </c>
      <c r="G25" s="39">
        <v>9.89</v>
      </c>
      <c r="H25" s="39">
        <v>16.75</v>
      </c>
      <c r="I25" s="39">
        <v>10.73</v>
      </c>
      <c r="J25" s="39">
        <v>233.27</v>
      </c>
      <c r="K25" s="59" t="s">
        <v>69</v>
      </c>
      <c r="L25" s="39"/>
    </row>
    <row r="26" spans="1:12" ht="15.75" thickBot="1" x14ac:dyDescent="0.3">
      <c r="A26" s="14"/>
      <c r="B26" s="15"/>
      <c r="C26" s="11"/>
      <c r="D26" s="6" t="s">
        <v>62</v>
      </c>
      <c r="E26" s="49" t="s">
        <v>63</v>
      </c>
      <c r="F26" s="50">
        <v>60</v>
      </c>
      <c r="G26" s="41">
        <v>0.73</v>
      </c>
      <c r="H26" s="41">
        <v>3.65</v>
      </c>
      <c r="I26" s="41">
        <v>1.7</v>
      </c>
      <c r="J26" s="41">
        <v>42.55</v>
      </c>
      <c r="K26" s="53" t="s">
        <v>70</v>
      </c>
      <c r="L26" s="41"/>
    </row>
    <row r="27" spans="1:12" ht="15.75" thickBot="1" x14ac:dyDescent="0.3">
      <c r="A27" s="14"/>
      <c r="B27" s="15"/>
      <c r="C27" s="11"/>
      <c r="D27" s="7" t="s">
        <v>22</v>
      </c>
      <c r="E27" s="54" t="s">
        <v>66</v>
      </c>
      <c r="F27" s="50">
        <v>200</v>
      </c>
      <c r="G27" s="57">
        <v>0</v>
      </c>
      <c r="H27" s="57"/>
      <c r="I27" s="58">
        <v>9.98</v>
      </c>
      <c r="J27" s="57">
        <v>39.92</v>
      </c>
      <c r="K27" s="59" t="s">
        <v>67</v>
      </c>
      <c r="L27" s="41"/>
    </row>
    <row r="28" spans="1:12" ht="15" x14ac:dyDescent="0.25">
      <c r="A28" s="14"/>
      <c r="B28" s="15"/>
      <c r="C28" s="11"/>
      <c r="D28" s="7" t="s">
        <v>23</v>
      </c>
      <c r="E28" s="55" t="s">
        <v>42</v>
      </c>
      <c r="F28" s="50">
        <v>30</v>
      </c>
      <c r="G28" s="60">
        <v>2.2799999999999998</v>
      </c>
      <c r="H28" s="60">
        <v>0.24</v>
      </c>
      <c r="I28" s="61">
        <v>10.35</v>
      </c>
      <c r="J28" s="60">
        <v>62.38</v>
      </c>
      <c r="K28" s="62" t="s">
        <v>47</v>
      </c>
      <c r="L28" s="41"/>
    </row>
    <row r="29" spans="1:12" ht="15.75" thickBot="1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29</v>
      </c>
      <c r="E30" s="54" t="s">
        <v>65</v>
      </c>
      <c r="F30" s="50">
        <v>150</v>
      </c>
      <c r="G30" s="41">
        <v>6.23</v>
      </c>
      <c r="H30" s="41">
        <v>6.56</v>
      </c>
      <c r="I30" s="41">
        <v>34.68</v>
      </c>
      <c r="J30" s="41">
        <v>222.62</v>
      </c>
      <c r="K30" s="59" t="s">
        <v>68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91.76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19.130000000000003</v>
      </c>
      <c r="H32" s="19">
        <f t="shared" ref="H32" si="7">SUM(H25:H31)</f>
        <v>27.199999999999996</v>
      </c>
      <c r="I32" s="19">
        <f t="shared" ref="I32" si="8">SUM(I25:I31)</f>
        <v>67.44</v>
      </c>
      <c r="J32" s="19">
        <f t="shared" ref="J32:L32" si="9">SUM(J25:J31)</f>
        <v>600.74</v>
      </c>
      <c r="K32" s="25"/>
      <c r="L32" s="19">
        <f t="shared" si="9"/>
        <v>91.76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71</v>
      </c>
      <c r="F33" s="64">
        <v>60</v>
      </c>
      <c r="G33" s="66">
        <v>0.48</v>
      </c>
      <c r="H33" s="66">
        <v>0.06</v>
      </c>
      <c r="I33" s="67">
        <v>1.5</v>
      </c>
      <c r="J33" s="66">
        <v>8.4600000000000009</v>
      </c>
      <c r="K33" s="59" t="s">
        <v>76</v>
      </c>
      <c r="L33" s="41"/>
    </row>
    <row r="34" spans="1:12" ht="15" x14ac:dyDescent="0.25">
      <c r="A34" s="14"/>
      <c r="B34" s="15"/>
      <c r="C34" s="11"/>
      <c r="D34" s="7" t="s">
        <v>27</v>
      </c>
      <c r="E34" s="54" t="s">
        <v>72</v>
      </c>
      <c r="F34" s="65">
        <v>200</v>
      </c>
      <c r="G34" s="57">
        <v>4.5999999999999996</v>
      </c>
      <c r="H34" s="57">
        <v>3.45</v>
      </c>
      <c r="I34" s="58">
        <v>17.39</v>
      </c>
      <c r="J34" s="57">
        <v>119.02</v>
      </c>
      <c r="K34" s="59" t="s">
        <v>77</v>
      </c>
      <c r="L34" s="41"/>
    </row>
    <row r="35" spans="1:12" ht="15" x14ac:dyDescent="0.25">
      <c r="A35" s="14"/>
      <c r="B35" s="15"/>
      <c r="C35" s="11"/>
      <c r="D35" s="7" t="s">
        <v>28</v>
      </c>
      <c r="E35" s="54" t="s">
        <v>73</v>
      </c>
      <c r="F35" s="65">
        <v>90</v>
      </c>
      <c r="G35" s="71">
        <f>17.57</f>
        <v>17.57</v>
      </c>
      <c r="H35" s="71">
        <f>15.7</f>
        <v>15.7</v>
      </c>
      <c r="I35" s="72">
        <f>11.43</f>
        <v>11.43</v>
      </c>
      <c r="J35" s="71">
        <f>257.3</f>
        <v>257.3</v>
      </c>
      <c r="K35" s="59" t="s">
        <v>78</v>
      </c>
      <c r="L35" s="41"/>
    </row>
    <row r="36" spans="1:12" ht="15" x14ac:dyDescent="0.25">
      <c r="A36" s="14"/>
      <c r="B36" s="15"/>
      <c r="C36" s="11"/>
      <c r="D36" s="7" t="s">
        <v>29</v>
      </c>
      <c r="E36" s="54" t="s">
        <v>74</v>
      </c>
      <c r="F36" s="65">
        <v>150</v>
      </c>
      <c r="G36" s="57">
        <v>12.48</v>
      </c>
      <c r="H36" s="57">
        <v>8.0500000000000007</v>
      </c>
      <c r="I36" s="58">
        <v>55.89</v>
      </c>
      <c r="J36" s="57">
        <v>345.94</v>
      </c>
      <c r="K36" s="59" t="s">
        <v>79</v>
      </c>
      <c r="L36" s="41"/>
    </row>
    <row r="37" spans="1:12" ht="15" x14ac:dyDescent="0.25">
      <c r="A37" s="14"/>
      <c r="B37" s="15"/>
      <c r="C37" s="11"/>
      <c r="D37" s="7" t="s">
        <v>30</v>
      </c>
      <c r="E37" s="69" t="s">
        <v>75</v>
      </c>
      <c r="F37" s="70">
        <v>200</v>
      </c>
      <c r="G37" s="73">
        <v>1.04</v>
      </c>
      <c r="H37" s="73">
        <v>0.06</v>
      </c>
      <c r="I37" s="74">
        <v>20.18</v>
      </c>
      <c r="J37" s="73">
        <v>85.42</v>
      </c>
      <c r="K37" s="75" t="s">
        <v>80</v>
      </c>
      <c r="L37" s="41"/>
    </row>
    <row r="38" spans="1:12" ht="15" x14ac:dyDescent="0.25">
      <c r="A38" s="14"/>
      <c r="B38" s="15"/>
      <c r="C38" s="11"/>
      <c r="D38" s="7" t="s">
        <v>31</v>
      </c>
      <c r="E38" s="54" t="s">
        <v>42</v>
      </c>
      <c r="F38" s="65">
        <v>20</v>
      </c>
      <c r="G38" s="57">
        <v>1.52</v>
      </c>
      <c r="H38" s="57">
        <v>0.16</v>
      </c>
      <c r="I38" s="58">
        <v>6.9</v>
      </c>
      <c r="J38" s="57">
        <v>35.119999999999997</v>
      </c>
      <c r="K38" s="59" t="s">
        <v>47</v>
      </c>
      <c r="L38" s="41"/>
    </row>
    <row r="39" spans="1:12" ht="15" x14ac:dyDescent="0.25">
      <c r="A39" s="14"/>
      <c r="B39" s="15"/>
      <c r="C39" s="11"/>
      <c r="D39" s="7" t="s">
        <v>32</v>
      </c>
      <c r="E39" s="54" t="s">
        <v>55</v>
      </c>
      <c r="F39" s="65">
        <v>20</v>
      </c>
      <c r="G39" s="57">
        <v>0.98</v>
      </c>
      <c r="H39" s="57">
        <v>0.2</v>
      </c>
      <c r="I39" s="58">
        <v>8.9600000000000009</v>
      </c>
      <c r="J39" s="57">
        <v>41.56</v>
      </c>
      <c r="K39" s="59" t="s">
        <v>61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38.669999999999995</v>
      </c>
      <c r="H42" s="19">
        <f t="shared" ref="H42" si="11">SUM(H33:H41)</f>
        <v>27.68</v>
      </c>
      <c r="I42" s="19">
        <f t="shared" ref="I42" si="12">SUM(I33:I41)</f>
        <v>122.25000000000003</v>
      </c>
      <c r="J42" s="19">
        <f t="shared" ref="J42:L42" si="13">SUM(J33:J41)</f>
        <v>892.81999999999994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3" t="s">
        <v>4</v>
      </c>
      <c r="D43" s="94"/>
      <c r="E43" s="31"/>
      <c r="F43" s="32">
        <f>F32+F42</f>
        <v>1270</v>
      </c>
      <c r="G43" s="32">
        <f t="shared" ref="G43" si="14">G32+G42</f>
        <v>57.8</v>
      </c>
      <c r="H43" s="32">
        <f t="shared" ref="H43" si="15">H32+H42</f>
        <v>54.879999999999995</v>
      </c>
      <c r="I43" s="32">
        <f t="shared" ref="I43" si="16">I32+I42</f>
        <v>189.69000000000003</v>
      </c>
      <c r="J43" s="32">
        <f t="shared" ref="J43:L43" si="17">J32+J42</f>
        <v>1493.56</v>
      </c>
      <c r="K43" s="32"/>
      <c r="L43" s="32">
        <f t="shared" si="17"/>
        <v>91.76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82</v>
      </c>
      <c r="F44" s="65">
        <v>210</v>
      </c>
      <c r="G44" s="57">
        <v>21.1</v>
      </c>
      <c r="H44" s="57">
        <v>23.8</v>
      </c>
      <c r="I44" s="58">
        <v>27.3</v>
      </c>
      <c r="J44" s="39">
        <v>408</v>
      </c>
      <c r="K44" s="59" t="s">
        <v>84</v>
      </c>
      <c r="L44" s="39"/>
    </row>
    <row r="45" spans="1:12" ht="15.75" thickBot="1" x14ac:dyDescent="0.3">
      <c r="A45" s="23"/>
      <c r="B45" s="15"/>
      <c r="C45" s="11"/>
      <c r="D45" s="76" t="s">
        <v>26</v>
      </c>
      <c r="E45" s="63" t="s">
        <v>71</v>
      </c>
      <c r="F45" s="64">
        <v>60</v>
      </c>
      <c r="G45" s="66">
        <v>0.48</v>
      </c>
      <c r="H45" s="66">
        <v>0.06</v>
      </c>
      <c r="I45" s="67">
        <v>1.5</v>
      </c>
      <c r="J45" s="66">
        <v>8.4600000000000009</v>
      </c>
      <c r="K45" s="59" t="s">
        <v>76</v>
      </c>
      <c r="L45" s="41"/>
    </row>
    <row r="46" spans="1:12" ht="15" x14ac:dyDescent="0.25">
      <c r="A46" s="23"/>
      <c r="B46" s="15"/>
      <c r="C46" s="11"/>
      <c r="D46" s="7" t="s">
        <v>22</v>
      </c>
      <c r="E46" s="54" t="s">
        <v>83</v>
      </c>
      <c r="F46" s="50">
        <v>200</v>
      </c>
      <c r="G46" s="57"/>
      <c r="H46" s="57">
        <v>0.01</v>
      </c>
      <c r="I46" s="58">
        <v>14</v>
      </c>
      <c r="J46" s="41">
        <v>56</v>
      </c>
      <c r="K46" s="59" t="s">
        <v>85</v>
      </c>
      <c r="L46" s="41"/>
    </row>
    <row r="47" spans="1:12" ht="15" x14ac:dyDescent="0.25">
      <c r="A47" s="23"/>
      <c r="B47" s="15"/>
      <c r="C47" s="11"/>
      <c r="D47" s="7" t="s">
        <v>23</v>
      </c>
      <c r="E47" s="54" t="s">
        <v>42</v>
      </c>
      <c r="F47" s="65">
        <v>40</v>
      </c>
      <c r="G47" s="57">
        <v>4.5599999999999996</v>
      </c>
      <c r="H47" s="57">
        <v>0.48</v>
      </c>
      <c r="I47" s="58">
        <v>20.7</v>
      </c>
      <c r="J47" s="57">
        <v>105.36</v>
      </c>
      <c r="K47" s="59" t="s">
        <v>47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 t="s">
        <v>81</v>
      </c>
      <c r="E49" s="54" t="s">
        <v>55</v>
      </c>
      <c r="F49" s="65">
        <v>35</v>
      </c>
      <c r="G49" s="57">
        <v>2.4500000000000002</v>
      </c>
      <c r="H49" s="57">
        <v>0.5</v>
      </c>
      <c r="I49" s="58">
        <v>22.4</v>
      </c>
      <c r="J49" s="57">
        <v>103.9</v>
      </c>
      <c r="K49" s="59" t="s">
        <v>61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>
        <v>91.76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28.59</v>
      </c>
      <c r="H51" s="19">
        <f t="shared" ref="H51" si="19">SUM(H44:H50)</f>
        <v>24.85</v>
      </c>
      <c r="I51" s="19">
        <f t="shared" ref="I51" si="20">SUM(I44:I50)</f>
        <v>85.9</v>
      </c>
      <c r="J51" s="19">
        <f t="shared" ref="J51:L51" si="21">SUM(J44:J50)</f>
        <v>681.71999999999991</v>
      </c>
      <c r="K51" s="25"/>
      <c r="L51" s="19">
        <f t="shared" si="21"/>
        <v>91.76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86</v>
      </c>
      <c r="F52" s="64">
        <v>60</v>
      </c>
      <c r="G52" s="66">
        <v>0.66</v>
      </c>
      <c r="H52" s="66">
        <v>0.12</v>
      </c>
      <c r="I52" s="67">
        <v>2.2799999999999998</v>
      </c>
      <c r="J52" s="66">
        <v>14.4</v>
      </c>
      <c r="K52" s="68" t="s">
        <v>91</v>
      </c>
      <c r="L52" s="41"/>
    </row>
    <row r="53" spans="1:12" ht="15" x14ac:dyDescent="0.25">
      <c r="A53" s="23"/>
      <c r="B53" s="15"/>
      <c r="C53" s="11"/>
      <c r="D53" s="7" t="s">
        <v>27</v>
      </c>
      <c r="E53" s="54" t="s">
        <v>87</v>
      </c>
      <c r="F53" s="65">
        <v>200</v>
      </c>
      <c r="G53" s="57">
        <v>1.44</v>
      </c>
      <c r="H53" s="57">
        <v>3.54</v>
      </c>
      <c r="I53" s="58">
        <v>5.72</v>
      </c>
      <c r="J53" s="57">
        <v>60.5</v>
      </c>
      <c r="K53" s="59" t="s">
        <v>92</v>
      </c>
      <c r="L53" s="41"/>
    </row>
    <row r="54" spans="1:12" ht="15" x14ac:dyDescent="0.25">
      <c r="A54" s="23"/>
      <c r="B54" s="15"/>
      <c r="C54" s="11"/>
      <c r="D54" s="7" t="s">
        <v>28</v>
      </c>
      <c r="E54" s="54" t="s">
        <v>88</v>
      </c>
      <c r="F54" s="65">
        <v>90</v>
      </c>
      <c r="G54" s="57">
        <v>12.51</v>
      </c>
      <c r="H54" s="57">
        <v>1.89</v>
      </c>
      <c r="I54" s="58">
        <v>8.64</v>
      </c>
      <c r="J54" s="57">
        <v>101.7</v>
      </c>
      <c r="K54" s="59" t="s">
        <v>93</v>
      </c>
      <c r="L54" s="41"/>
    </row>
    <row r="55" spans="1:12" ht="15" x14ac:dyDescent="0.25">
      <c r="A55" s="23"/>
      <c r="B55" s="15"/>
      <c r="C55" s="11"/>
      <c r="D55" s="7" t="s">
        <v>29</v>
      </c>
      <c r="E55" s="54" t="s">
        <v>89</v>
      </c>
      <c r="F55" s="65">
        <v>150</v>
      </c>
      <c r="G55" s="57">
        <v>3.15</v>
      </c>
      <c r="H55" s="57">
        <v>6</v>
      </c>
      <c r="I55" s="58">
        <v>9.15</v>
      </c>
      <c r="J55" s="57">
        <v>102</v>
      </c>
      <c r="K55" s="59" t="s">
        <v>94</v>
      </c>
      <c r="L55" s="41"/>
    </row>
    <row r="56" spans="1:12" ht="15" x14ac:dyDescent="0.25">
      <c r="A56" s="23"/>
      <c r="B56" s="15"/>
      <c r="C56" s="11"/>
      <c r="D56" s="7" t="s">
        <v>30</v>
      </c>
      <c r="E56" s="54" t="s">
        <v>90</v>
      </c>
      <c r="F56" s="65">
        <v>200</v>
      </c>
      <c r="G56" s="57">
        <v>0.5</v>
      </c>
      <c r="H56" s="57">
        <v>0</v>
      </c>
      <c r="I56" s="58">
        <v>27</v>
      </c>
      <c r="J56" s="57">
        <v>110</v>
      </c>
      <c r="K56" s="59" t="s">
        <v>95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65">
        <v>40</v>
      </c>
      <c r="G57" s="57">
        <v>4.5599999999999996</v>
      </c>
      <c r="H57" s="57">
        <v>0.48</v>
      </c>
      <c r="I57" s="58">
        <v>20.7</v>
      </c>
      <c r="J57" s="57">
        <v>105.36</v>
      </c>
      <c r="K57" s="59" t="s">
        <v>47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55</v>
      </c>
      <c r="F58" s="65">
        <v>40</v>
      </c>
      <c r="G58" s="57">
        <v>2.4500000000000002</v>
      </c>
      <c r="H58" s="57">
        <v>0.5</v>
      </c>
      <c r="I58" s="58">
        <v>22.4</v>
      </c>
      <c r="J58" s="57">
        <v>103.9</v>
      </c>
      <c r="K58" s="59" t="s">
        <v>61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25.269999999999996</v>
      </c>
      <c r="H61" s="19">
        <f t="shared" ref="H61" si="23">SUM(H52:H60)</f>
        <v>12.530000000000001</v>
      </c>
      <c r="I61" s="19">
        <f t="shared" ref="I61" si="24">SUM(I52:I60)</f>
        <v>95.889999999999986</v>
      </c>
      <c r="J61" s="19">
        <f t="shared" ref="J61:L61" si="25">SUM(J52:J60)</f>
        <v>597.86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93" t="s">
        <v>4</v>
      </c>
      <c r="D62" s="94"/>
      <c r="E62" s="31"/>
      <c r="F62" s="32">
        <f>F51+F61</f>
        <v>1325</v>
      </c>
      <c r="G62" s="32">
        <f t="shared" ref="G62" si="26">G51+G61</f>
        <v>53.86</v>
      </c>
      <c r="H62" s="32">
        <f t="shared" ref="H62" si="27">H51+H61</f>
        <v>37.380000000000003</v>
      </c>
      <c r="I62" s="32">
        <f t="shared" ref="I62" si="28">I51+I61</f>
        <v>181.79</v>
      </c>
      <c r="J62" s="32">
        <f t="shared" ref="J62:L62" si="29">J51+J61</f>
        <v>1279.58</v>
      </c>
      <c r="K62" s="32"/>
      <c r="L62" s="32">
        <f t="shared" si="29"/>
        <v>91.76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97</v>
      </c>
      <c r="F63" s="50">
        <v>160</v>
      </c>
      <c r="G63" s="51">
        <v>27.92</v>
      </c>
      <c r="H63" s="51">
        <v>6.8</v>
      </c>
      <c r="I63" s="51">
        <v>26.81</v>
      </c>
      <c r="J63" s="39">
        <v>280.10000000000002</v>
      </c>
      <c r="K63" s="53" t="s">
        <v>101</v>
      </c>
      <c r="L63" s="39"/>
    </row>
    <row r="64" spans="1:12" ht="15.75" thickBot="1" x14ac:dyDescent="0.3">
      <c r="A64" s="23"/>
      <c r="B64" s="15"/>
      <c r="C64" s="11"/>
      <c r="D64" s="6" t="s">
        <v>96</v>
      </c>
      <c r="E64" s="54" t="s">
        <v>98</v>
      </c>
      <c r="F64" s="50">
        <v>30</v>
      </c>
      <c r="G64" s="57">
        <v>1.44</v>
      </c>
      <c r="H64" s="57">
        <v>1.7</v>
      </c>
      <c r="I64" s="57">
        <v>11.2</v>
      </c>
      <c r="J64" s="41">
        <v>65.86</v>
      </c>
      <c r="K64" s="59" t="s">
        <v>100</v>
      </c>
      <c r="L64" s="41"/>
    </row>
    <row r="65" spans="1:12" ht="15" x14ac:dyDescent="0.25">
      <c r="A65" s="23"/>
      <c r="B65" s="15"/>
      <c r="C65" s="11"/>
      <c r="D65" s="7" t="s">
        <v>22</v>
      </c>
      <c r="E65" s="54" t="s">
        <v>99</v>
      </c>
      <c r="F65" s="50">
        <v>200</v>
      </c>
      <c r="G65" s="57"/>
      <c r="H65" s="57"/>
      <c r="I65" s="57">
        <v>9.98</v>
      </c>
      <c r="J65" s="41">
        <v>39.92</v>
      </c>
      <c r="K65" s="59" t="s">
        <v>67</v>
      </c>
      <c r="L65" s="41"/>
    </row>
    <row r="66" spans="1:12" ht="15" x14ac:dyDescent="0.25">
      <c r="A66" s="23"/>
      <c r="B66" s="15"/>
      <c r="C66" s="11"/>
      <c r="D66" s="7" t="s">
        <v>23</v>
      </c>
      <c r="E66" s="54" t="s">
        <v>55</v>
      </c>
      <c r="F66" s="65">
        <v>40</v>
      </c>
      <c r="G66" s="57">
        <v>2.4500000000000002</v>
      </c>
      <c r="H66" s="57">
        <v>0.5</v>
      </c>
      <c r="I66" s="57">
        <v>22.4</v>
      </c>
      <c r="J66" s="41">
        <v>103.9</v>
      </c>
      <c r="K66" s="59" t="s">
        <v>61</v>
      </c>
      <c r="L66" s="41"/>
    </row>
    <row r="67" spans="1:12" ht="15.75" thickBot="1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 t="s">
        <v>45</v>
      </c>
      <c r="E68" s="54" t="s">
        <v>102</v>
      </c>
      <c r="F68" s="50">
        <v>70</v>
      </c>
      <c r="G68" s="57">
        <v>5.15</v>
      </c>
      <c r="H68" s="57">
        <v>3.02</v>
      </c>
      <c r="I68" s="57">
        <v>33.29</v>
      </c>
      <c r="J68" s="41">
        <v>189.04</v>
      </c>
      <c r="K68" s="59" t="s">
        <v>103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91.76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36.96</v>
      </c>
      <c r="H70" s="19">
        <f t="shared" ref="H70" si="31">SUM(H63:H69)</f>
        <v>12.02</v>
      </c>
      <c r="I70" s="19">
        <f t="shared" ref="I70" si="32">SUM(I63:I69)</f>
        <v>103.67999999999998</v>
      </c>
      <c r="J70" s="19">
        <f t="shared" ref="J70:L70" si="33">SUM(J63:J69)</f>
        <v>678.82</v>
      </c>
      <c r="K70" s="25"/>
      <c r="L70" s="19">
        <f t="shared" si="33"/>
        <v>91.76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104</v>
      </c>
      <c r="F71" s="64">
        <v>60</v>
      </c>
      <c r="G71" s="66">
        <v>0.92</v>
      </c>
      <c r="H71" s="66">
        <v>3.65</v>
      </c>
      <c r="I71" s="67">
        <v>5.12</v>
      </c>
      <c r="J71" s="66">
        <v>57.2</v>
      </c>
      <c r="K71" s="68" t="s">
        <v>108</v>
      </c>
      <c r="L71" s="41"/>
    </row>
    <row r="72" spans="1:12" ht="15" x14ac:dyDescent="0.25">
      <c r="A72" s="23"/>
      <c r="B72" s="15"/>
      <c r="C72" s="11"/>
      <c r="D72" s="7" t="s">
        <v>27</v>
      </c>
      <c r="E72" s="54" t="s">
        <v>105</v>
      </c>
      <c r="F72" s="65">
        <v>200</v>
      </c>
      <c r="G72" s="57">
        <v>1.43</v>
      </c>
      <c r="H72" s="57">
        <v>0.67</v>
      </c>
      <c r="I72" s="58">
        <v>10.65</v>
      </c>
      <c r="J72" s="57">
        <v>54.37</v>
      </c>
      <c r="K72" s="59" t="s">
        <v>109</v>
      </c>
      <c r="L72" s="41"/>
    </row>
    <row r="73" spans="1:12" ht="15" x14ac:dyDescent="0.25">
      <c r="A73" s="23"/>
      <c r="B73" s="15"/>
      <c r="C73" s="11"/>
      <c r="D73" s="7" t="s">
        <v>28</v>
      </c>
      <c r="E73" s="54" t="s">
        <v>106</v>
      </c>
      <c r="F73" s="65">
        <v>90</v>
      </c>
      <c r="G73" s="65">
        <v>19.72</v>
      </c>
      <c r="H73" s="65">
        <v>4.82</v>
      </c>
      <c r="I73" s="77">
        <v>7.87</v>
      </c>
      <c r="J73" s="65">
        <v>153.78</v>
      </c>
      <c r="K73" s="59" t="s">
        <v>110</v>
      </c>
      <c r="L73" s="41"/>
    </row>
    <row r="74" spans="1:12" ht="15" x14ac:dyDescent="0.25">
      <c r="A74" s="23"/>
      <c r="B74" s="15"/>
      <c r="C74" s="11"/>
      <c r="D74" s="7" t="s">
        <v>29</v>
      </c>
      <c r="E74" s="54" t="s">
        <v>74</v>
      </c>
      <c r="F74" s="65">
        <v>150</v>
      </c>
      <c r="G74" s="57">
        <v>12.48</v>
      </c>
      <c r="H74" s="57">
        <v>8.0500000000000007</v>
      </c>
      <c r="I74" s="58">
        <v>55.89</v>
      </c>
      <c r="J74" s="57">
        <v>345.94</v>
      </c>
      <c r="K74" s="59" t="s">
        <v>79</v>
      </c>
      <c r="L74" s="41"/>
    </row>
    <row r="75" spans="1:12" ht="15" x14ac:dyDescent="0.25">
      <c r="A75" s="23"/>
      <c r="B75" s="15"/>
      <c r="C75" s="11"/>
      <c r="D75" s="7" t="s">
        <v>30</v>
      </c>
      <c r="E75" s="54" t="s">
        <v>107</v>
      </c>
      <c r="F75" s="65">
        <v>200</v>
      </c>
      <c r="G75" s="57">
        <v>0.68</v>
      </c>
      <c r="H75" s="57">
        <v>0.28000000000000003</v>
      </c>
      <c r="I75" s="58">
        <v>16.88</v>
      </c>
      <c r="J75" s="57">
        <v>72.760000000000005</v>
      </c>
      <c r="K75" s="59" t="s">
        <v>111</v>
      </c>
      <c r="L75" s="41"/>
    </row>
    <row r="76" spans="1:12" ht="15" x14ac:dyDescent="0.25">
      <c r="A76" s="23"/>
      <c r="B76" s="15"/>
      <c r="C76" s="11"/>
      <c r="D76" s="7" t="s">
        <v>31</v>
      </c>
      <c r="E76" s="54" t="s">
        <v>42</v>
      </c>
      <c r="F76" s="65">
        <v>30</v>
      </c>
      <c r="G76" s="57">
        <v>2.2799999999999998</v>
      </c>
      <c r="H76" s="57">
        <v>0.24</v>
      </c>
      <c r="I76" s="58">
        <v>10.35</v>
      </c>
      <c r="J76" s="57">
        <v>62.38</v>
      </c>
      <c r="K76" s="59" t="s">
        <v>47</v>
      </c>
      <c r="L76" s="41"/>
    </row>
    <row r="77" spans="1:12" ht="15" x14ac:dyDescent="0.25">
      <c r="A77" s="23"/>
      <c r="B77" s="15"/>
      <c r="C77" s="11"/>
      <c r="D77" s="7" t="s">
        <v>32</v>
      </c>
      <c r="E77" s="54" t="s">
        <v>55</v>
      </c>
      <c r="F77" s="65">
        <v>30</v>
      </c>
      <c r="G77" s="57">
        <v>1.47</v>
      </c>
      <c r="H77" s="57">
        <v>0.3</v>
      </c>
      <c r="I77" s="58">
        <v>13.44</v>
      </c>
      <c r="J77" s="57">
        <v>62.34</v>
      </c>
      <c r="K77" s="59" t="s">
        <v>61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38.979999999999997</v>
      </c>
      <c r="H80" s="19">
        <f t="shared" ref="H80" si="35">SUM(H71:H79)</f>
        <v>18.010000000000002</v>
      </c>
      <c r="I80" s="19">
        <f t="shared" ref="I80" si="36">SUM(I71:I79)</f>
        <v>120.19999999999999</v>
      </c>
      <c r="J80" s="19">
        <f t="shared" ref="J80:L80" si="37">SUM(J71:J79)</f>
        <v>808.77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3" t="s">
        <v>4</v>
      </c>
      <c r="D81" s="94"/>
      <c r="E81" s="31"/>
      <c r="F81" s="32">
        <f>F70+F80</f>
        <v>1260</v>
      </c>
      <c r="G81" s="32">
        <f t="shared" ref="G81" si="38">G70+G80</f>
        <v>75.94</v>
      </c>
      <c r="H81" s="32">
        <f t="shared" ref="H81" si="39">H70+H80</f>
        <v>30.03</v>
      </c>
      <c r="I81" s="32">
        <f t="shared" ref="I81" si="40">I70+I80</f>
        <v>223.87999999999997</v>
      </c>
      <c r="J81" s="32">
        <f t="shared" ref="J81:L81" si="41">J70+J80</f>
        <v>1487.5900000000001</v>
      </c>
      <c r="K81" s="32"/>
      <c r="L81" s="32">
        <f t="shared" si="41"/>
        <v>91.76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9" t="s">
        <v>112</v>
      </c>
      <c r="F82" s="78">
        <v>240</v>
      </c>
      <c r="G82" s="73">
        <v>29.46</v>
      </c>
      <c r="H82" s="73">
        <v>9.85</v>
      </c>
      <c r="I82" s="74">
        <v>20.03</v>
      </c>
      <c r="J82" s="39">
        <v>286.66000000000003</v>
      </c>
      <c r="K82" s="75" t="s">
        <v>114</v>
      </c>
      <c r="L82" s="39"/>
    </row>
    <row r="83" spans="1:12" ht="15.75" thickBot="1" x14ac:dyDescent="0.3">
      <c r="A83" s="23"/>
      <c r="B83" s="15"/>
      <c r="C83" s="11"/>
      <c r="D83" s="6" t="s">
        <v>26</v>
      </c>
      <c r="E83" s="79" t="s">
        <v>86</v>
      </c>
      <c r="F83" s="78">
        <v>60</v>
      </c>
      <c r="G83" s="87">
        <v>0.66</v>
      </c>
      <c r="H83" s="87">
        <v>0.12</v>
      </c>
      <c r="I83" s="88">
        <v>2.2799999999999998</v>
      </c>
      <c r="J83" s="87">
        <v>12.84</v>
      </c>
      <c r="K83" s="86" t="s">
        <v>76</v>
      </c>
      <c r="L83" s="41"/>
    </row>
    <row r="84" spans="1:12" ht="15.75" thickBot="1" x14ac:dyDescent="0.3">
      <c r="A84" s="23"/>
      <c r="B84" s="15"/>
      <c r="C84" s="11"/>
      <c r="D84" s="7" t="s">
        <v>22</v>
      </c>
      <c r="E84" s="69" t="s">
        <v>113</v>
      </c>
      <c r="F84" s="78">
        <v>200</v>
      </c>
      <c r="G84" s="73">
        <v>0.06</v>
      </c>
      <c r="H84" s="73">
        <v>0.01</v>
      </c>
      <c r="I84" s="74">
        <v>10.16</v>
      </c>
      <c r="J84" s="73">
        <v>49.96</v>
      </c>
      <c r="K84" s="75" t="s">
        <v>46</v>
      </c>
      <c r="L84" s="41"/>
    </row>
    <row r="85" spans="1:12" ht="15.75" thickBot="1" x14ac:dyDescent="0.3">
      <c r="A85" s="23"/>
      <c r="B85" s="15"/>
      <c r="C85" s="11"/>
      <c r="D85" s="7" t="s">
        <v>23</v>
      </c>
      <c r="E85" s="80" t="s">
        <v>42</v>
      </c>
      <c r="F85" s="78">
        <v>30</v>
      </c>
      <c r="G85" s="82">
        <v>2.2799999999999998</v>
      </c>
      <c r="H85" s="82">
        <v>0.24</v>
      </c>
      <c r="I85" s="83">
        <v>10.35</v>
      </c>
      <c r="J85" s="82">
        <v>62.38</v>
      </c>
      <c r="K85" s="84" t="s">
        <v>47</v>
      </c>
      <c r="L85" s="41"/>
    </row>
    <row r="86" spans="1:12" ht="15.75" thickBot="1" x14ac:dyDescent="0.3">
      <c r="A86" s="23"/>
      <c r="B86" s="15"/>
      <c r="C86" s="11"/>
      <c r="D86" s="7" t="s">
        <v>24</v>
      </c>
      <c r="E86" s="81"/>
      <c r="F86" s="78"/>
      <c r="G86" s="82"/>
      <c r="H86" s="82"/>
      <c r="I86" s="83"/>
      <c r="J86" s="82"/>
      <c r="K86" s="85"/>
      <c r="L86" s="41"/>
    </row>
    <row r="87" spans="1:12" ht="15.75" thickBot="1" x14ac:dyDescent="0.3">
      <c r="A87" s="23"/>
      <c r="B87" s="15"/>
      <c r="C87" s="11"/>
      <c r="D87" s="6" t="s">
        <v>23</v>
      </c>
      <c r="E87" s="81" t="s">
        <v>55</v>
      </c>
      <c r="F87" s="78">
        <v>20</v>
      </c>
      <c r="G87" s="82">
        <v>1.96</v>
      </c>
      <c r="H87" s="82">
        <v>0.4</v>
      </c>
      <c r="I87" s="83">
        <v>17.920000000000002</v>
      </c>
      <c r="J87" s="82">
        <v>83.12</v>
      </c>
      <c r="K87" s="85" t="s">
        <v>61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91.76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34.42</v>
      </c>
      <c r="H89" s="19">
        <f t="shared" ref="H89" si="43">SUM(H82:H88)</f>
        <v>10.62</v>
      </c>
      <c r="I89" s="19">
        <f t="shared" ref="I89" si="44">SUM(I82:I88)</f>
        <v>60.74</v>
      </c>
      <c r="J89" s="19">
        <f t="shared" ref="J89:L89" si="45">SUM(J82:J88)</f>
        <v>494.96</v>
      </c>
      <c r="K89" s="25"/>
      <c r="L89" s="19">
        <f t="shared" si="45"/>
        <v>91.76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71</v>
      </c>
      <c r="F90" s="64">
        <v>60</v>
      </c>
      <c r="G90" s="66">
        <v>0.48</v>
      </c>
      <c r="H90" s="66">
        <v>0.06</v>
      </c>
      <c r="I90" s="67">
        <v>1.5</v>
      </c>
      <c r="J90" s="66">
        <v>8.4600000000000009</v>
      </c>
      <c r="K90" s="59" t="s">
        <v>76</v>
      </c>
      <c r="L90" s="41"/>
    </row>
    <row r="91" spans="1:12" ht="15" x14ac:dyDescent="0.25">
      <c r="A91" s="23"/>
      <c r="B91" s="15"/>
      <c r="C91" s="11"/>
      <c r="D91" s="7" t="s">
        <v>27</v>
      </c>
      <c r="E91" s="69" t="s">
        <v>115</v>
      </c>
      <c r="F91" s="70">
        <v>200</v>
      </c>
      <c r="G91" s="73">
        <v>4.01</v>
      </c>
      <c r="H91" s="73">
        <v>5.03</v>
      </c>
      <c r="I91" s="74">
        <v>18.53</v>
      </c>
      <c r="J91" s="73">
        <v>135.77000000000001</v>
      </c>
      <c r="K91" s="75" t="s">
        <v>117</v>
      </c>
      <c r="L91" s="41"/>
    </row>
    <row r="92" spans="1:12" ht="15.75" thickBot="1" x14ac:dyDescent="0.3">
      <c r="A92" s="23"/>
      <c r="B92" s="15"/>
      <c r="C92" s="11"/>
      <c r="D92" s="7" t="s">
        <v>28</v>
      </c>
      <c r="E92" s="54" t="s">
        <v>73</v>
      </c>
      <c r="F92" s="65">
        <v>90</v>
      </c>
      <c r="G92" s="71">
        <f>17.57</f>
        <v>17.57</v>
      </c>
      <c r="H92" s="71">
        <f>15.7</f>
        <v>15.7</v>
      </c>
      <c r="I92" s="72">
        <f>11.43</f>
        <v>11.43</v>
      </c>
      <c r="J92" s="71">
        <f>257.3</f>
        <v>257.3</v>
      </c>
      <c r="K92" s="59" t="s">
        <v>78</v>
      </c>
      <c r="L92" s="41"/>
    </row>
    <row r="93" spans="1:12" ht="15" x14ac:dyDescent="0.25">
      <c r="A93" s="23"/>
      <c r="B93" s="15"/>
      <c r="C93" s="11"/>
      <c r="D93" s="7" t="s">
        <v>29</v>
      </c>
      <c r="E93" s="55" t="s">
        <v>116</v>
      </c>
      <c r="F93" s="50">
        <v>150</v>
      </c>
      <c r="G93" s="60">
        <v>4.59</v>
      </c>
      <c r="H93" s="60">
        <v>7.02</v>
      </c>
      <c r="I93" s="61">
        <v>33.46</v>
      </c>
      <c r="J93" s="60">
        <v>215.34</v>
      </c>
      <c r="K93" s="59" t="s">
        <v>118</v>
      </c>
      <c r="L93" s="41"/>
    </row>
    <row r="94" spans="1:12" ht="15" x14ac:dyDescent="0.25">
      <c r="A94" s="23"/>
      <c r="B94" s="15"/>
      <c r="C94" s="11"/>
      <c r="D94" s="7" t="s">
        <v>30</v>
      </c>
      <c r="E94" s="69" t="s">
        <v>75</v>
      </c>
      <c r="F94" s="70">
        <v>200</v>
      </c>
      <c r="G94" s="73">
        <v>1.04</v>
      </c>
      <c r="H94" s="73">
        <v>0.06</v>
      </c>
      <c r="I94" s="74">
        <v>20.18</v>
      </c>
      <c r="J94" s="73">
        <v>85.42</v>
      </c>
      <c r="K94" s="75" t="s">
        <v>119</v>
      </c>
      <c r="L94" s="41"/>
    </row>
    <row r="95" spans="1:12" ht="15" x14ac:dyDescent="0.25">
      <c r="A95" s="23"/>
      <c r="B95" s="15"/>
      <c r="C95" s="11"/>
      <c r="D95" s="7" t="s">
        <v>31</v>
      </c>
      <c r="E95" s="69" t="s">
        <v>42</v>
      </c>
      <c r="F95" s="70">
        <v>30</v>
      </c>
      <c r="G95" s="73">
        <v>2.2799999999999998</v>
      </c>
      <c r="H95" s="73">
        <v>0.24</v>
      </c>
      <c r="I95" s="74">
        <v>10.35</v>
      </c>
      <c r="J95" s="73">
        <v>62.38</v>
      </c>
      <c r="K95" s="75" t="s">
        <v>47</v>
      </c>
      <c r="L95" s="41"/>
    </row>
    <row r="96" spans="1:12" ht="15" x14ac:dyDescent="0.25">
      <c r="A96" s="23"/>
      <c r="B96" s="15"/>
      <c r="C96" s="11"/>
      <c r="D96" s="7" t="s">
        <v>32</v>
      </c>
      <c r="E96" s="69" t="s">
        <v>55</v>
      </c>
      <c r="F96" s="70">
        <v>20</v>
      </c>
      <c r="G96" s="73">
        <v>1.96</v>
      </c>
      <c r="H96" s="73">
        <v>0.4</v>
      </c>
      <c r="I96" s="74">
        <v>17.920000000000002</v>
      </c>
      <c r="J96" s="73">
        <v>83.12</v>
      </c>
      <c r="K96" s="75" t="s">
        <v>61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31.930000000000003</v>
      </c>
      <c r="H99" s="19">
        <f t="shared" ref="H99" si="47">SUM(H90:H98)</f>
        <v>28.509999999999994</v>
      </c>
      <c r="I99" s="19">
        <f t="shared" ref="I99" si="48">SUM(I90:I98)</f>
        <v>113.36999999999999</v>
      </c>
      <c r="J99" s="19">
        <f t="shared" ref="J99:L99" si="49">SUM(J90:J98)</f>
        <v>847.79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3" t="s">
        <v>4</v>
      </c>
      <c r="D100" s="94"/>
      <c r="E100" s="31"/>
      <c r="F100" s="32">
        <f>F89+F99</f>
        <v>1300</v>
      </c>
      <c r="G100" s="32">
        <f t="shared" ref="G100" si="50">G89+G99</f>
        <v>66.350000000000009</v>
      </c>
      <c r="H100" s="32">
        <f t="shared" ref="H100" si="51">H89+H99</f>
        <v>39.129999999999995</v>
      </c>
      <c r="I100" s="32">
        <f t="shared" ref="I100" si="52">I89+I99</f>
        <v>174.10999999999999</v>
      </c>
      <c r="J100" s="32">
        <f t="shared" ref="J100:L100" si="53">J89+J99</f>
        <v>1342.75</v>
      </c>
      <c r="K100" s="32"/>
      <c r="L100" s="32">
        <f t="shared" si="53"/>
        <v>91.76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120</v>
      </c>
      <c r="F101" s="50">
        <v>200</v>
      </c>
      <c r="G101" s="51">
        <v>8.9700000000000006</v>
      </c>
      <c r="H101" s="51">
        <v>10.5</v>
      </c>
      <c r="I101" s="52">
        <v>40.01</v>
      </c>
      <c r="J101" s="51">
        <v>290.44</v>
      </c>
      <c r="K101" s="59" t="s">
        <v>123</v>
      </c>
      <c r="L101" s="39"/>
    </row>
    <row r="102" spans="1:12" ht="15.75" thickBot="1" x14ac:dyDescent="0.3">
      <c r="A102" s="23"/>
      <c r="B102" s="15"/>
      <c r="C102" s="11"/>
      <c r="D102" s="6"/>
      <c r="E102" s="54" t="s">
        <v>121</v>
      </c>
      <c r="F102" s="65">
        <v>95</v>
      </c>
      <c r="G102" s="65">
        <v>3.8</v>
      </c>
      <c r="H102" s="65">
        <v>1.43</v>
      </c>
      <c r="I102" s="77">
        <v>9.31</v>
      </c>
      <c r="J102" s="65">
        <v>65.27</v>
      </c>
      <c r="K102" s="59" t="s">
        <v>124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5" t="s">
        <v>41</v>
      </c>
      <c r="F103" s="50">
        <v>200</v>
      </c>
      <c r="G103" s="60">
        <v>0.06</v>
      </c>
      <c r="H103" s="60">
        <v>0.01</v>
      </c>
      <c r="I103" s="61">
        <v>10.16</v>
      </c>
      <c r="J103" s="41">
        <v>40.94</v>
      </c>
      <c r="K103" s="59" t="s">
        <v>46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.75" thickBot="1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 t="s">
        <v>45</v>
      </c>
      <c r="E106" s="55" t="s">
        <v>122</v>
      </c>
      <c r="F106" s="50">
        <v>60</v>
      </c>
      <c r="G106" s="60">
        <v>5.16</v>
      </c>
      <c r="H106" s="60">
        <v>1.48</v>
      </c>
      <c r="I106" s="61">
        <v>48.42</v>
      </c>
      <c r="J106" s="41">
        <v>227.61</v>
      </c>
      <c r="K106" s="59" t="s">
        <v>125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91.76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17.990000000000002</v>
      </c>
      <c r="H108" s="19">
        <f t="shared" si="54"/>
        <v>13.42</v>
      </c>
      <c r="I108" s="19">
        <f t="shared" si="54"/>
        <v>107.9</v>
      </c>
      <c r="J108" s="19">
        <f t="shared" si="54"/>
        <v>624.26</v>
      </c>
      <c r="K108" s="25"/>
      <c r="L108" s="19">
        <f t="shared" ref="L108" si="55">SUM(L101:L107)</f>
        <v>91.76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71</v>
      </c>
      <c r="F109" s="64">
        <v>60</v>
      </c>
      <c r="G109" s="66">
        <v>0.48</v>
      </c>
      <c r="H109" s="66">
        <v>0.06</v>
      </c>
      <c r="I109" s="67">
        <v>1.5</v>
      </c>
      <c r="J109" s="66">
        <v>8.4600000000000009</v>
      </c>
      <c r="K109" s="59" t="s">
        <v>76</v>
      </c>
      <c r="L109" s="41"/>
    </row>
    <row r="110" spans="1:12" ht="15" x14ac:dyDescent="0.25">
      <c r="A110" s="23"/>
      <c r="B110" s="15"/>
      <c r="C110" s="11"/>
      <c r="D110" s="7" t="s">
        <v>27</v>
      </c>
      <c r="E110" s="54" t="s">
        <v>126</v>
      </c>
      <c r="F110" s="65">
        <v>200</v>
      </c>
      <c r="G110" s="57">
        <v>1.9</v>
      </c>
      <c r="H110" s="57">
        <v>5.3</v>
      </c>
      <c r="I110" s="58">
        <v>13.33</v>
      </c>
      <c r="J110" s="57">
        <v>108.61</v>
      </c>
      <c r="K110" s="59" t="s">
        <v>109</v>
      </c>
      <c r="L110" s="41"/>
    </row>
    <row r="111" spans="1:12" ht="15" x14ac:dyDescent="0.25">
      <c r="A111" s="23"/>
      <c r="B111" s="15"/>
      <c r="C111" s="11"/>
      <c r="D111" s="7" t="s">
        <v>28</v>
      </c>
      <c r="E111" s="54" t="s">
        <v>82</v>
      </c>
      <c r="F111" s="65">
        <v>210</v>
      </c>
      <c r="G111" s="57">
        <v>25.1</v>
      </c>
      <c r="H111" s="57">
        <v>10.86</v>
      </c>
      <c r="I111" s="58">
        <v>25.89</v>
      </c>
      <c r="J111" s="57">
        <v>301.58</v>
      </c>
      <c r="K111" s="59" t="s">
        <v>84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54" t="s">
        <v>90</v>
      </c>
      <c r="F113" s="65">
        <v>200</v>
      </c>
      <c r="G113" s="57">
        <v>0.55000000000000004</v>
      </c>
      <c r="H113" s="57">
        <v>0.03</v>
      </c>
      <c r="I113" s="58">
        <v>29.72</v>
      </c>
      <c r="J113" s="57">
        <v>121.31</v>
      </c>
      <c r="K113" s="59" t="s">
        <v>95</v>
      </c>
      <c r="L113" s="41"/>
    </row>
    <row r="114" spans="1:12" ht="15" x14ac:dyDescent="0.25">
      <c r="A114" s="23"/>
      <c r="B114" s="15"/>
      <c r="C114" s="11"/>
      <c r="D114" s="7" t="s">
        <v>31</v>
      </c>
      <c r="E114" s="54" t="s">
        <v>42</v>
      </c>
      <c r="F114" s="65">
        <v>40</v>
      </c>
      <c r="G114" s="57">
        <f>2.28/30*20</f>
        <v>1.52</v>
      </c>
      <c r="H114" s="57">
        <f>0.24/30*20</f>
        <v>0.16</v>
      </c>
      <c r="I114" s="58">
        <f>10.35/30*20</f>
        <v>6.8999999999999995</v>
      </c>
      <c r="J114" s="57">
        <f>62.38/30*20</f>
        <v>41.586666666666673</v>
      </c>
      <c r="K114" s="59" t="s">
        <v>47</v>
      </c>
      <c r="L114" s="41"/>
    </row>
    <row r="115" spans="1:12" ht="15" x14ac:dyDescent="0.25">
      <c r="A115" s="23"/>
      <c r="B115" s="15"/>
      <c r="C115" s="11"/>
      <c r="D115" s="7" t="s">
        <v>32</v>
      </c>
      <c r="E115" s="54" t="s">
        <v>55</v>
      </c>
      <c r="F115" s="65">
        <v>30</v>
      </c>
      <c r="G115" s="57">
        <f>1.47/30*20</f>
        <v>0.98</v>
      </c>
      <c r="H115" s="57">
        <f>0.3/30*20</f>
        <v>0.2</v>
      </c>
      <c r="I115" s="58">
        <f>13.44/30*20</f>
        <v>8.9600000000000009</v>
      </c>
      <c r="J115" s="57">
        <f>62.34/30*20</f>
        <v>41.56</v>
      </c>
      <c r="K115" s="59" t="s">
        <v>61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30.53</v>
      </c>
      <c r="H118" s="19">
        <f t="shared" si="56"/>
        <v>16.61</v>
      </c>
      <c r="I118" s="19">
        <f t="shared" si="56"/>
        <v>86.300000000000011</v>
      </c>
      <c r="J118" s="19">
        <f t="shared" si="56"/>
        <v>623.1066666666668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3" t="s">
        <v>4</v>
      </c>
      <c r="D119" s="94"/>
      <c r="E119" s="31"/>
      <c r="F119" s="32">
        <f>F108+F118</f>
        <v>1295</v>
      </c>
      <c r="G119" s="32">
        <f t="shared" ref="G119" si="58">G108+G118</f>
        <v>48.52</v>
      </c>
      <c r="H119" s="32">
        <f t="shared" ref="H119" si="59">H108+H118</f>
        <v>30.03</v>
      </c>
      <c r="I119" s="32">
        <f t="shared" ref="I119" si="60">I108+I118</f>
        <v>194.20000000000002</v>
      </c>
      <c r="J119" s="32">
        <f t="shared" ref="J119:L119" si="61">J108+J118</f>
        <v>1247.3666666666668</v>
      </c>
      <c r="K119" s="32"/>
      <c r="L119" s="32">
        <f t="shared" si="61"/>
        <v>91.76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52</v>
      </c>
      <c r="F120" s="50">
        <v>90</v>
      </c>
      <c r="G120" s="57">
        <v>17.940000000000001</v>
      </c>
      <c r="H120" s="57">
        <v>6.74</v>
      </c>
      <c r="I120" s="58">
        <v>6.63</v>
      </c>
      <c r="J120" s="57">
        <v>158.94</v>
      </c>
      <c r="K120" s="59" t="s">
        <v>58</v>
      </c>
      <c r="L120" s="39"/>
    </row>
    <row r="121" spans="1:12" ht="15.75" thickBot="1" x14ac:dyDescent="0.3">
      <c r="A121" s="14"/>
      <c r="B121" s="15"/>
      <c r="C121" s="11"/>
      <c r="D121" s="6" t="s">
        <v>29</v>
      </c>
      <c r="E121" s="54" t="s">
        <v>127</v>
      </c>
      <c r="F121" s="50">
        <v>150</v>
      </c>
      <c r="G121" s="57">
        <v>10.4</v>
      </c>
      <c r="H121" s="57">
        <v>6.71</v>
      </c>
      <c r="I121" s="58">
        <v>46.57</v>
      </c>
      <c r="J121" s="57">
        <v>288.27999999999997</v>
      </c>
      <c r="K121" s="59" t="s">
        <v>79</v>
      </c>
      <c r="L121" s="41"/>
    </row>
    <row r="122" spans="1:12" ht="15.75" thickBot="1" x14ac:dyDescent="0.3">
      <c r="A122" s="14"/>
      <c r="B122" s="15"/>
      <c r="C122" s="11"/>
      <c r="D122" s="7" t="s">
        <v>22</v>
      </c>
      <c r="E122" s="54" t="s">
        <v>66</v>
      </c>
      <c r="F122" s="50">
        <v>200</v>
      </c>
      <c r="G122" s="57">
        <v>9.98</v>
      </c>
      <c r="H122" s="57"/>
      <c r="I122" s="58"/>
      <c r="J122" s="57">
        <v>39.92</v>
      </c>
      <c r="K122" s="59" t="s">
        <v>67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5" t="s">
        <v>42</v>
      </c>
      <c r="F123" s="50">
        <v>30</v>
      </c>
      <c r="G123" s="60">
        <v>2.2799999999999998</v>
      </c>
      <c r="H123" s="60">
        <v>0.24</v>
      </c>
      <c r="I123" s="61">
        <v>10.35</v>
      </c>
      <c r="J123" s="60">
        <v>62.38</v>
      </c>
      <c r="K123" s="62" t="s">
        <v>47</v>
      </c>
      <c r="L123" s="41"/>
    </row>
    <row r="124" spans="1:12" ht="15.75" thickBot="1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 t="s">
        <v>26</v>
      </c>
      <c r="E125" s="49" t="s">
        <v>128</v>
      </c>
      <c r="F125" s="50">
        <v>60</v>
      </c>
      <c r="G125" s="51">
        <v>0.48</v>
      </c>
      <c r="H125" s="51">
        <v>0.6</v>
      </c>
      <c r="I125" s="52">
        <v>1.5</v>
      </c>
      <c r="J125" s="51">
        <v>8.4600000000000009</v>
      </c>
      <c r="K125" s="53" t="s">
        <v>91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91.76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41.080000000000005</v>
      </c>
      <c r="H127" s="19">
        <f t="shared" si="62"/>
        <v>14.29</v>
      </c>
      <c r="I127" s="19">
        <f t="shared" si="62"/>
        <v>65.050000000000011</v>
      </c>
      <c r="J127" s="19">
        <f t="shared" si="62"/>
        <v>557.98</v>
      </c>
      <c r="K127" s="25"/>
      <c r="L127" s="19">
        <f t="shared" ref="L127" si="63">SUM(L120:L126)</f>
        <v>91.76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129</v>
      </c>
      <c r="F128" s="64">
        <v>60</v>
      </c>
      <c r="G128" s="66">
        <v>0.77</v>
      </c>
      <c r="H128" s="66">
        <v>3.09</v>
      </c>
      <c r="I128" s="67">
        <v>3.3</v>
      </c>
      <c r="J128" s="66">
        <v>44.09</v>
      </c>
      <c r="K128" s="68" t="s">
        <v>131</v>
      </c>
      <c r="L128" s="41"/>
    </row>
    <row r="129" spans="1:12" ht="15.75" thickBot="1" x14ac:dyDescent="0.3">
      <c r="A129" s="14"/>
      <c r="B129" s="15"/>
      <c r="C129" s="11"/>
      <c r="D129" s="7" t="s">
        <v>27</v>
      </c>
      <c r="E129" s="54" t="s">
        <v>72</v>
      </c>
      <c r="F129" s="65">
        <v>200</v>
      </c>
      <c r="G129" s="57">
        <v>4.5999999999999996</v>
      </c>
      <c r="H129" s="57">
        <v>3.45</v>
      </c>
      <c r="I129" s="58">
        <v>17.39</v>
      </c>
      <c r="J129" s="57">
        <v>119.02</v>
      </c>
      <c r="K129" s="59" t="s">
        <v>77</v>
      </c>
      <c r="L129" s="41"/>
    </row>
    <row r="130" spans="1:12" ht="15.75" thickBot="1" x14ac:dyDescent="0.3">
      <c r="A130" s="14"/>
      <c r="B130" s="15"/>
      <c r="C130" s="11"/>
      <c r="D130" s="7" t="s">
        <v>28</v>
      </c>
      <c r="E130" s="54" t="s">
        <v>64</v>
      </c>
      <c r="F130" s="50">
        <v>90</v>
      </c>
      <c r="G130" s="57">
        <v>9.89</v>
      </c>
      <c r="H130" s="57">
        <v>16.75</v>
      </c>
      <c r="I130" s="58">
        <v>10.73</v>
      </c>
      <c r="J130" s="57">
        <v>233.27</v>
      </c>
      <c r="K130" s="59" t="s">
        <v>69</v>
      </c>
      <c r="L130" s="41"/>
    </row>
    <row r="131" spans="1:12" ht="15" x14ac:dyDescent="0.25">
      <c r="A131" s="14"/>
      <c r="B131" s="15"/>
      <c r="C131" s="11"/>
      <c r="D131" s="7" t="s">
        <v>29</v>
      </c>
      <c r="E131" s="54" t="s">
        <v>65</v>
      </c>
      <c r="F131" s="50">
        <v>150</v>
      </c>
      <c r="G131" s="57">
        <v>6.23</v>
      </c>
      <c r="H131" s="57">
        <v>6.56</v>
      </c>
      <c r="I131" s="58">
        <v>34.68</v>
      </c>
      <c r="J131" s="57">
        <v>222.62</v>
      </c>
      <c r="K131" s="59" t="s">
        <v>68</v>
      </c>
      <c r="L131" s="41"/>
    </row>
    <row r="132" spans="1:12" ht="15" x14ac:dyDescent="0.25">
      <c r="A132" s="14"/>
      <c r="B132" s="15"/>
      <c r="C132" s="11"/>
      <c r="D132" s="7" t="s">
        <v>30</v>
      </c>
      <c r="E132" s="54" t="s">
        <v>130</v>
      </c>
      <c r="F132" s="65">
        <v>200</v>
      </c>
      <c r="G132" s="71">
        <v>0.18</v>
      </c>
      <c r="H132" s="71">
        <v>0.06</v>
      </c>
      <c r="I132" s="72">
        <v>17.27</v>
      </c>
      <c r="J132" s="71">
        <v>70.34</v>
      </c>
      <c r="K132" s="59" t="s">
        <v>132</v>
      </c>
      <c r="L132" s="41"/>
    </row>
    <row r="133" spans="1:12" ht="15" x14ac:dyDescent="0.25">
      <c r="A133" s="14"/>
      <c r="B133" s="15"/>
      <c r="C133" s="11"/>
      <c r="D133" s="7" t="s">
        <v>31</v>
      </c>
      <c r="E133" s="54" t="s">
        <v>42</v>
      </c>
      <c r="F133" s="65">
        <v>30</v>
      </c>
      <c r="G133" s="57">
        <v>2.2799999999999998</v>
      </c>
      <c r="H133" s="57">
        <v>0.24</v>
      </c>
      <c r="I133" s="58">
        <v>10.35</v>
      </c>
      <c r="J133" s="57">
        <v>62.38</v>
      </c>
      <c r="K133" s="59" t="s">
        <v>47</v>
      </c>
      <c r="L133" s="41"/>
    </row>
    <row r="134" spans="1:12" ht="15" x14ac:dyDescent="0.25">
      <c r="A134" s="14"/>
      <c r="B134" s="15"/>
      <c r="C134" s="11"/>
      <c r="D134" s="7" t="s">
        <v>32</v>
      </c>
      <c r="E134" s="54" t="s">
        <v>55</v>
      </c>
      <c r="F134" s="65">
        <v>30</v>
      </c>
      <c r="G134" s="57">
        <v>1.47</v>
      </c>
      <c r="H134" s="57">
        <v>0.3</v>
      </c>
      <c r="I134" s="58">
        <v>13.44</v>
      </c>
      <c r="J134" s="57">
        <v>62.34</v>
      </c>
      <c r="K134" s="59" t="s">
        <v>61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25.42</v>
      </c>
      <c r="H137" s="19">
        <f t="shared" si="64"/>
        <v>30.449999999999996</v>
      </c>
      <c r="I137" s="19">
        <f t="shared" si="64"/>
        <v>107.15999999999998</v>
      </c>
      <c r="J137" s="19">
        <f t="shared" si="64"/>
        <v>814.06000000000006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3" t="s">
        <v>4</v>
      </c>
      <c r="D138" s="94"/>
      <c r="E138" s="31"/>
      <c r="F138" s="32">
        <f>F127+F137</f>
        <v>1290</v>
      </c>
      <c r="G138" s="32">
        <f t="shared" ref="G138" si="66">G127+G137</f>
        <v>66.5</v>
      </c>
      <c r="H138" s="32">
        <f t="shared" ref="H138" si="67">H127+H137</f>
        <v>44.739999999999995</v>
      </c>
      <c r="I138" s="32">
        <f t="shared" ref="I138" si="68">I127+I137</f>
        <v>172.20999999999998</v>
      </c>
      <c r="J138" s="32">
        <f t="shared" ref="J138:L138" si="69">J127+J137</f>
        <v>1372.04</v>
      </c>
      <c r="K138" s="32"/>
      <c r="L138" s="32">
        <f t="shared" si="69"/>
        <v>91.76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73</v>
      </c>
      <c r="F139" s="65">
        <v>90</v>
      </c>
      <c r="G139" s="71">
        <v>17.57</v>
      </c>
      <c r="H139" s="71">
        <v>15.7</v>
      </c>
      <c r="I139" s="72">
        <v>11.43</v>
      </c>
      <c r="J139" s="71">
        <v>257.3</v>
      </c>
      <c r="K139" s="59" t="s">
        <v>78</v>
      </c>
      <c r="L139" s="39"/>
    </row>
    <row r="140" spans="1:12" ht="15.75" thickBot="1" x14ac:dyDescent="0.3">
      <c r="A140" s="23"/>
      <c r="B140" s="15"/>
      <c r="C140" s="11"/>
      <c r="D140" s="6" t="s">
        <v>29</v>
      </c>
      <c r="E140" s="55" t="s">
        <v>133</v>
      </c>
      <c r="F140" s="50">
        <v>150</v>
      </c>
      <c r="G140" s="60">
        <v>7.06</v>
      </c>
      <c r="H140" s="60">
        <v>7.43</v>
      </c>
      <c r="I140" s="61">
        <v>39.299999999999997</v>
      </c>
      <c r="J140" s="60">
        <v>252.3</v>
      </c>
      <c r="K140" s="59" t="s">
        <v>68</v>
      </c>
      <c r="L140" s="41"/>
    </row>
    <row r="141" spans="1:12" ht="15" x14ac:dyDescent="0.25">
      <c r="A141" s="23"/>
      <c r="B141" s="15"/>
      <c r="C141" s="11"/>
      <c r="D141" s="7" t="s">
        <v>22</v>
      </c>
      <c r="E141" s="55" t="s">
        <v>83</v>
      </c>
      <c r="F141" s="50">
        <v>200</v>
      </c>
      <c r="G141" s="60">
        <v>0</v>
      </c>
      <c r="H141" s="60">
        <v>0.01</v>
      </c>
      <c r="I141" s="61">
        <v>15.04</v>
      </c>
      <c r="J141" s="60">
        <v>60.25</v>
      </c>
      <c r="K141" s="59" t="s">
        <v>85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42</v>
      </c>
      <c r="F142" s="65">
        <v>20</v>
      </c>
      <c r="G142" s="57">
        <f>2.28/30*20</f>
        <v>1.52</v>
      </c>
      <c r="H142" s="57">
        <f>0.24/30*20</f>
        <v>0.16</v>
      </c>
      <c r="I142" s="58">
        <f>10.35/30*20</f>
        <v>6.8999999999999995</v>
      </c>
      <c r="J142" s="57">
        <f>62.38/30*20</f>
        <v>41.586666666666673</v>
      </c>
      <c r="K142" s="59" t="s">
        <v>47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 t="s">
        <v>26</v>
      </c>
      <c r="E144" s="63" t="s">
        <v>86</v>
      </c>
      <c r="F144" s="64">
        <v>60</v>
      </c>
      <c r="G144" s="66">
        <v>0.66</v>
      </c>
      <c r="H144" s="66">
        <v>0.12</v>
      </c>
      <c r="I144" s="67">
        <v>2.2799999999999998</v>
      </c>
      <c r="J144" s="41">
        <v>12.84</v>
      </c>
      <c r="K144" s="68" t="s">
        <v>91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26.81</v>
      </c>
      <c r="H146" s="19">
        <f t="shared" si="70"/>
        <v>23.42</v>
      </c>
      <c r="I146" s="19">
        <f t="shared" si="70"/>
        <v>74.95</v>
      </c>
      <c r="J146" s="19">
        <f t="shared" si="70"/>
        <v>624.27666666666676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134</v>
      </c>
      <c r="F147" s="64">
        <v>60</v>
      </c>
      <c r="G147" s="66">
        <v>1.88</v>
      </c>
      <c r="H147" s="66">
        <v>7.1</v>
      </c>
      <c r="I147" s="67">
        <v>4.4400000000000004</v>
      </c>
      <c r="J147" s="66">
        <v>89.19</v>
      </c>
      <c r="K147" s="59" t="s">
        <v>136</v>
      </c>
      <c r="L147" s="41"/>
    </row>
    <row r="148" spans="1:12" ht="15" x14ac:dyDescent="0.25">
      <c r="A148" s="23"/>
      <c r="B148" s="15"/>
      <c r="C148" s="11"/>
      <c r="D148" s="7" t="s">
        <v>27</v>
      </c>
      <c r="E148" s="54" t="s">
        <v>51</v>
      </c>
      <c r="F148" s="65">
        <v>200</v>
      </c>
      <c r="G148" s="57">
        <v>1.61</v>
      </c>
      <c r="H148" s="57">
        <v>6.15</v>
      </c>
      <c r="I148" s="58">
        <v>6.99</v>
      </c>
      <c r="J148" s="57">
        <v>89.78</v>
      </c>
      <c r="K148" s="59" t="s">
        <v>57</v>
      </c>
      <c r="L148" s="41"/>
    </row>
    <row r="149" spans="1:12" ht="15" x14ac:dyDescent="0.25">
      <c r="A149" s="23"/>
      <c r="B149" s="15"/>
      <c r="C149" s="11"/>
      <c r="D149" s="7" t="s">
        <v>28</v>
      </c>
      <c r="E149" s="54" t="s">
        <v>135</v>
      </c>
      <c r="F149" s="65">
        <v>90</v>
      </c>
      <c r="G149" s="71">
        <v>18.02</v>
      </c>
      <c r="H149" s="71">
        <v>3.71</v>
      </c>
      <c r="I149" s="72">
        <v>4.01</v>
      </c>
      <c r="J149" s="71">
        <v>121.45</v>
      </c>
      <c r="K149" s="59" t="s">
        <v>137</v>
      </c>
      <c r="L149" s="41"/>
    </row>
    <row r="150" spans="1:12" ht="15" x14ac:dyDescent="0.25">
      <c r="A150" s="23"/>
      <c r="B150" s="15"/>
      <c r="C150" s="11"/>
      <c r="D150" s="7" t="s">
        <v>29</v>
      </c>
      <c r="E150" s="54" t="s">
        <v>89</v>
      </c>
      <c r="F150" s="65">
        <v>160</v>
      </c>
      <c r="G150" s="57">
        <v>3.73</v>
      </c>
      <c r="H150" s="57">
        <v>6.81</v>
      </c>
      <c r="I150" s="58">
        <v>24.81</v>
      </c>
      <c r="J150" s="57">
        <v>175.49</v>
      </c>
      <c r="K150" s="59" t="s">
        <v>94</v>
      </c>
      <c r="L150" s="41"/>
    </row>
    <row r="151" spans="1:12" ht="15" x14ac:dyDescent="0.25">
      <c r="A151" s="23"/>
      <c r="B151" s="15"/>
      <c r="C151" s="11"/>
      <c r="D151" s="7" t="s">
        <v>30</v>
      </c>
      <c r="E151" s="54" t="s">
        <v>54</v>
      </c>
      <c r="F151" s="65">
        <v>200</v>
      </c>
      <c r="G151" s="71">
        <v>0.08</v>
      </c>
      <c r="H151" s="71">
        <v>0.08</v>
      </c>
      <c r="I151" s="72">
        <v>11.94</v>
      </c>
      <c r="J151" s="71">
        <v>48.8</v>
      </c>
      <c r="K151" s="59" t="s">
        <v>60</v>
      </c>
      <c r="L151" s="41"/>
    </row>
    <row r="152" spans="1:12" ht="15" x14ac:dyDescent="0.25">
      <c r="A152" s="23"/>
      <c r="B152" s="15"/>
      <c r="C152" s="11"/>
      <c r="D152" s="7" t="s">
        <v>31</v>
      </c>
      <c r="E152" s="54" t="s">
        <v>42</v>
      </c>
      <c r="F152" s="65">
        <v>40</v>
      </c>
      <c r="G152" s="57">
        <f>2.28/30*20</f>
        <v>1.52</v>
      </c>
      <c r="H152" s="57">
        <f>0.24/30*20</f>
        <v>0.16</v>
      </c>
      <c r="I152" s="58">
        <f>10.35/30*20</f>
        <v>6.8999999999999995</v>
      </c>
      <c r="J152" s="57">
        <f>62.38/30*20</f>
        <v>41.586666666666673</v>
      </c>
      <c r="K152" s="59" t="s">
        <v>47</v>
      </c>
      <c r="L152" s="41"/>
    </row>
    <row r="153" spans="1:12" ht="15" x14ac:dyDescent="0.25">
      <c r="A153" s="23"/>
      <c r="B153" s="15"/>
      <c r="C153" s="11"/>
      <c r="D153" s="7" t="s">
        <v>32</v>
      </c>
      <c r="E153" s="54" t="s">
        <v>55</v>
      </c>
      <c r="F153" s="65">
        <v>40</v>
      </c>
      <c r="G153" s="57">
        <f>1.47/30*20</f>
        <v>0.98</v>
      </c>
      <c r="H153" s="57">
        <f>0.3/30*20</f>
        <v>0.2</v>
      </c>
      <c r="I153" s="58">
        <f>13.44/30*20</f>
        <v>8.9600000000000009</v>
      </c>
      <c r="J153" s="57">
        <f>62.34/30*20</f>
        <v>41.56</v>
      </c>
      <c r="K153" s="59" t="s">
        <v>61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27.819999999999997</v>
      </c>
      <c r="H156" s="19">
        <f t="shared" si="72"/>
        <v>24.209999999999997</v>
      </c>
      <c r="I156" s="19">
        <f t="shared" si="72"/>
        <v>68.05</v>
      </c>
      <c r="J156" s="19">
        <f t="shared" si="72"/>
        <v>607.8566666666668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3" t="s">
        <v>4</v>
      </c>
      <c r="D157" s="94"/>
      <c r="E157" s="31"/>
      <c r="F157" s="32">
        <f>F146+F156</f>
        <v>1310</v>
      </c>
      <c r="G157" s="32">
        <f t="shared" ref="G157" si="74">G146+G156</f>
        <v>54.629999999999995</v>
      </c>
      <c r="H157" s="32">
        <f t="shared" ref="H157" si="75">H146+H156</f>
        <v>47.629999999999995</v>
      </c>
      <c r="I157" s="32">
        <f t="shared" ref="I157" si="76">I146+I156</f>
        <v>143</v>
      </c>
      <c r="J157" s="32">
        <f t="shared" ref="J157:L157" si="77">J146+J156</f>
        <v>1232.1333333333337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138</v>
      </c>
      <c r="F158" s="65">
        <v>90</v>
      </c>
      <c r="G158" s="65">
        <v>13.62</v>
      </c>
      <c r="H158" s="65">
        <v>3.36</v>
      </c>
      <c r="I158" s="77">
        <v>6.06</v>
      </c>
      <c r="J158" s="65">
        <v>108.94</v>
      </c>
      <c r="K158" s="59" t="s">
        <v>93</v>
      </c>
      <c r="L158" s="39"/>
    </row>
    <row r="159" spans="1:12" ht="15.75" thickBot="1" x14ac:dyDescent="0.3">
      <c r="A159" s="23"/>
      <c r="B159" s="15"/>
      <c r="C159" s="11"/>
      <c r="D159" s="6" t="s">
        <v>29</v>
      </c>
      <c r="E159" s="55" t="s">
        <v>139</v>
      </c>
      <c r="F159" s="50">
        <v>160</v>
      </c>
      <c r="G159" s="60">
        <v>4.2699999999999996</v>
      </c>
      <c r="H159" s="60">
        <v>8</v>
      </c>
      <c r="I159" s="61">
        <v>27.62</v>
      </c>
      <c r="J159" s="60">
        <v>199.53</v>
      </c>
      <c r="K159" s="59" t="s">
        <v>94</v>
      </c>
      <c r="L159" s="41"/>
    </row>
    <row r="160" spans="1:12" ht="15" x14ac:dyDescent="0.25">
      <c r="A160" s="23"/>
      <c r="B160" s="15"/>
      <c r="C160" s="11"/>
      <c r="D160" s="7" t="s">
        <v>22</v>
      </c>
      <c r="E160" s="55" t="s">
        <v>99</v>
      </c>
      <c r="F160" s="50">
        <v>200</v>
      </c>
      <c r="G160" s="60">
        <v>0</v>
      </c>
      <c r="H160" s="60">
        <v>0</v>
      </c>
      <c r="I160" s="61">
        <v>9.98</v>
      </c>
      <c r="J160" s="60">
        <v>39.92</v>
      </c>
      <c r="K160" s="59" t="s">
        <v>67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4" t="s">
        <v>42</v>
      </c>
      <c r="F161" s="65">
        <v>45</v>
      </c>
      <c r="G161" s="57">
        <f>2.28/30*20</f>
        <v>1.52</v>
      </c>
      <c r="H161" s="57">
        <f>0.24/30*20</f>
        <v>0.16</v>
      </c>
      <c r="I161" s="58">
        <f>10.35/30*20</f>
        <v>6.8999999999999995</v>
      </c>
      <c r="J161" s="57">
        <f>62.38/30*20</f>
        <v>41.586666666666673</v>
      </c>
      <c r="K161" s="59" t="s">
        <v>47</v>
      </c>
      <c r="L161" s="41"/>
    </row>
    <row r="162" spans="1:12" ht="15" x14ac:dyDescent="0.25">
      <c r="A162" s="23"/>
      <c r="B162" s="15"/>
      <c r="C162" s="11"/>
      <c r="D162" s="7" t="s">
        <v>24</v>
      </c>
      <c r="E162" s="54"/>
      <c r="F162" s="65"/>
      <c r="G162" s="57"/>
      <c r="H162" s="57"/>
      <c r="I162" s="58"/>
      <c r="J162" s="57"/>
      <c r="K162" s="59"/>
      <c r="L162" s="41"/>
    </row>
    <row r="163" spans="1:12" ht="15" x14ac:dyDescent="0.25">
      <c r="A163" s="23"/>
      <c r="B163" s="15"/>
      <c r="C163" s="11"/>
      <c r="D163" s="6" t="s">
        <v>23</v>
      </c>
      <c r="E163" s="54" t="s">
        <v>55</v>
      </c>
      <c r="F163" s="65">
        <v>45</v>
      </c>
      <c r="G163" s="57">
        <f>1.47/30*20</f>
        <v>0.98</v>
      </c>
      <c r="H163" s="57">
        <f>0.3/30*20</f>
        <v>0.2</v>
      </c>
      <c r="I163" s="58">
        <f>13.44/30*20</f>
        <v>8.9600000000000009</v>
      </c>
      <c r="J163" s="57">
        <f>62.34/30*20</f>
        <v>41.56</v>
      </c>
      <c r="K163" s="59" t="s">
        <v>61</v>
      </c>
      <c r="L163" s="41"/>
    </row>
    <row r="164" spans="1:12" ht="15" x14ac:dyDescent="0.25">
      <c r="A164" s="23"/>
      <c r="B164" s="15"/>
      <c r="C164" s="11"/>
      <c r="D164" s="6" t="s">
        <v>26</v>
      </c>
      <c r="E164" s="63" t="s">
        <v>104</v>
      </c>
      <c r="F164" s="64">
        <v>60</v>
      </c>
      <c r="G164" s="66">
        <v>0.92</v>
      </c>
      <c r="H164" s="66">
        <v>3.65</v>
      </c>
      <c r="I164" s="67">
        <v>5.12</v>
      </c>
      <c r="J164" s="66">
        <v>57.2</v>
      </c>
      <c r="K164" s="68" t="s">
        <v>108</v>
      </c>
      <c r="L164" s="41">
        <v>91.76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21.310000000000002</v>
      </c>
      <c r="H165" s="19">
        <f t="shared" si="78"/>
        <v>15.37</v>
      </c>
      <c r="I165" s="19">
        <f t="shared" si="78"/>
        <v>64.64</v>
      </c>
      <c r="J165" s="19">
        <f t="shared" si="78"/>
        <v>488.73666666666668</v>
      </c>
      <c r="K165" s="25"/>
      <c r="L165" s="19">
        <f t="shared" ref="L165" si="79">SUM(L158:L164)</f>
        <v>91.76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140</v>
      </c>
      <c r="F166" s="64">
        <v>60</v>
      </c>
      <c r="G166" s="66">
        <v>1.22</v>
      </c>
      <c r="H166" s="66">
        <v>2.66</v>
      </c>
      <c r="I166" s="67">
        <v>7.36</v>
      </c>
      <c r="J166" s="66">
        <v>58.24</v>
      </c>
      <c r="K166" s="59" t="s">
        <v>141</v>
      </c>
      <c r="L166" s="41"/>
    </row>
    <row r="167" spans="1:12" ht="15.75" thickBot="1" x14ac:dyDescent="0.3">
      <c r="A167" s="23"/>
      <c r="B167" s="15"/>
      <c r="C167" s="11"/>
      <c r="D167" s="7" t="s">
        <v>27</v>
      </c>
      <c r="E167" s="54" t="s">
        <v>87</v>
      </c>
      <c r="F167" s="65">
        <v>200</v>
      </c>
      <c r="G167" s="57">
        <v>2.9</v>
      </c>
      <c r="H167" s="57">
        <v>7.45</v>
      </c>
      <c r="I167" s="58">
        <v>16.579999999999998</v>
      </c>
      <c r="J167" s="57">
        <v>144.88999999999999</v>
      </c>
      <c r="K167" s="59" t="s">
        <v>92</v>
      </c>
      <c r="L167" s="41"/>
    </row>
    <row r="168" spans="1:12" ht="15" x14ac:dyDescent="0.25">
      <c r="A168" s="23"/>
      <c r="B168" s="15"/>
      <c r="C168" s="11"/>
      <c r="D168" s="7" t="s">
        <v>28</v>
      </c>
      <c r="E168" s="54" t="s">
        <v>64</v>
      </c>
      <c r="F168" s="50">
        <v>90</v>
      </c>
      <c r="G168" s="57">
        <v>9.89</v>
      </c>
      <c r="H168" s="57">
        <v>16.75</v>
      </c>
      <c r="I168" s="58">
        <v>10.73</v>
      </c>
      <c r="J168" s="57">
        <v>233.27</v>
      </c>
      <c r="K168" s="59" t="s">
        <v>69</v>
      </c>
      <c r="L168" s="41"/>
    </row>
    <row r="169" spans="1:12" ht="15" x14ac:dyDescent="0.25">
      <c r="A169" s="23"/>
      <c r="B169" s="15"/>
      <c r="C169" s="11"/>
      <c r="D169" s="7" t="s">
        <v>29</v>
      </c>
      <c r="E169" s="54" t="s">
        <v>127</v>
      </c>
      <c r="F169" s="65">
        <v>150</v>
      </c>
      <c r="G169" s="71">
        <v>10.4</v>
      </c>
      <c r="H169" s="71">
        <v>6.71</v>
      </c>
      <c r="I169" s="72">
        <v>46.57</v>
      </c>
      <c r="J169" s="71">
        <v>288.27999999999997</v>
      </c>
      <c r="K169" s="59" t="s">
        <v>79</v>
      </c>
      <c r="L169" s="41"/>
    </row>
    <row r="170" spans="1:12" ht="15" x14ac:dyDescent="0.25">
      <c r="A170" s="23"/>
      <c r="B170" s="15"/>
      <c r="C170" s="11"/>
      <c r="D170" s="7" t="s">
        <v>30</v>
      </c>
      <c r="E170" s="54" t="s">
        <v>107</v>
      </c>
      <c r="F170" s="65">
        <v>200</v>
      </c>
      <c r="G170" s="57">
        <v>0.68</v>
      </c>
      <c r="H170" s="57">
        <v>0.28000000000000003</v>
      </c>
      <c r="I170" s="58">
        <v>16.88</v>
      </c>
      <c r="J170" s="57">
        <v>72.760000000000005</v>
      </c>
      <c r="K170" s="59" t="s">
        <v>111</v>
      </c>
      <c r="L170" s="41"/>
    </row>
    <row r="171" spans="1:12" ht="15" x14ac:dyDescent="0.25">
      <c r="A171" s="23"/>
      <c r="B171" s="15"/>
      <c r="C171" s="11"/>
      <c r="D171" s="7" t="s">
        <v>31</v>
      </c>
      <c r="E171" s="54" t="s">
        <v>42</v>
      </c>
      <c r="F171" s="65">
        <v>20</v>
      </c>
      <c r="G171" s="57">
        <f>2.28/30*20</f>
        <v>1.52</v>
      </c>
      <c r="H171" s="57">
        <f>0.24/30*20</f>
        <v>0.16</v>
      </c>
      <c r="I171" s="58">
        <f>10.35/30*20</f>
        <v>6.8999999999999995</v>
      </c>
      <c r="J171" s="57">
        <f>62.38/30*20</f>
        <v>41.586666666666673</v>
      </c>
      <c r="K171" s="59" t="s">
        <v>47</v>
      </c>
      <c r="L171" s="41"/>
    </row>
    <row r="172" spans="1:12" ht="15" x14ac:dyDescent="0.25">
      <c r="A172" s="23"/>
      <c r="B172" s="15"/>
      <c r="C172" s="11"/>
      <c r="D172" s="7" t="s">
        <v>32</v>
      </c>
      <c r="E172" s="54" t="s">
        <v>55</v>
      </c>
      <c r="F172" s="65">
        <v>15</v>
      </c>
      <c r="G172" s="57">
        <f>1.47/30*20</f>
        <v>0.98</v>
      </c>
      <c r="H172" s="57">
        <f>0.3/30*20</f>
        <v>0.2</v>
      </c>
      <c r="I172" s="58">
        <f>13.44/30*20</f>
        <v>8.9600000000000009</v>
      </c>
      <c r="J172" s="57">
        <f>62.34/30*20</f>
        <v>41.56</v>
      </c>
      <c r="K172" s="59" t="s">
        <v>61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27.590000000000003</v>
      </c>
      <c r="H175" s="19">
        <f t="shared" si="80"/>
        <v>34.21</v>
      </c>
      <c r="I175" s="19">
        <f t="shared" si="80"/>
        <v>113.98000000000002</v>
      </c>
      <c r="J175" s="19">
        <f t="shared" si="80"/>
        <v>880.58666666666659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3" t="s">
        <v>4</v>
      </c>
      <c r="D176" s="94"/>
      <c r="E176" s="31"/>
      <c r="F176" s="32">
        <f>F165+F175</f>
        <v>1335</v>
      </c>
      <c r="G176" s="32">
        <f t="shared" ref="G176" si="82">G165+G175</f>
        <v>48.900000000000006</v>
      </c>
      <c r="H176" s="32">
        <f t="shared" ref="H176" si="83">H165+H175</f>
        <v>49.58</v>
      </c>
      <c r="I176" s="32">
        <f t="shared" ref="I176" si="84">I165+I175</f>
        <v>178.62</v>
      </c>
      <c r="J176" s="32">
        <f t="shared" ref="J176:L176" si="85">J165+J175</f>
        <v>1369.3233333333333</v>
      </c>
      <c r="K176" s="32"/>
      <c r="L176" s="32">
        <f t="shared" si="85"/>
        <v>91.76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142</v>
      </c>
      <c r="F177" s="50">
        <v>170</v>
      </c>
      <c r="G177" s="51">
        <v>22.26</v>
      </c>
      <c r="H177" s="51">
        <v>26.53</v>
      </c>
      <c r="I177" s="52">
        <v>3.39</v>
      </c>
      <c r="J177" s="51">
        <v>341.41</v>
      </c>
      <c r="K177" s="59" t="s">
        <v>144</v>
      </c>
      <c r="L177" s="39"/>
    </row>
    <row r="178" spans="1:12" ht="15.75" thickBot="1" x14ac:dyDescent="0.3">
      <c r="A178" s="23"/>
      <c r="B178" s="15"/>
      <c r="C178" s="11"/>
      <c r="D178" s="6" t="s">
        <v>45</v>
      </c>
      <c r="E178" s="54" t="s">
        <v>143</v>
      </c>
      <c r="F178" s="65">
        <v>80</v>
      </c>
      <c r="G178" s="65">
        <v>3.08</v>
      </c>
      <c r="H178" s="65">
        <v>6.03</v>
      </c>
      <c r="I178" s="77">
        <v>25.35</v>
      </c>
      <c r="J178" s="65">
        <v>167.96</v>
      </c>
      <c r="K178" s="59" t="s">
        <v>145</v>
      </c>
      <c r="L178" s="41"/>
    </row>
    <row r="179" spans="1:12" ht="15" x14ac:dyDescent="0.25">
      <c r="A179" s="23"/>
      <c r="B179" s="15"/>
      <c r="C179" s="11"/>
      <c r="D179" s="7" t="s">
        <v>22</v>
      </c>
      <c r="E179" s="55" t="s">
        <v>41</v>
      </c>
      <c r="F179" s="50">
        <v>200</v>
      </c>
      <c r="G179" s="60">
        <v>0.06</v>
      </c>
      <c r="H179" s="60">
        <v>0.01</v>
      </c>
      <c r="I179" s="61">
        <v>10.16</v>
      </c>
      <c r="J179" s="60">
        <v>40.94</v>
      </c>
      <c r="K179" s="59" t="s">
        <v>46</v>
      </c>
      <c r="L179" s="41"/>
    </row>
    <row r="180" spans="1:12" ht="15" x14ac:dyDescent="0.25">
      <c r="A180" s="23"/>
      <c r="B180" s="15"/>
      <c r="C180" s="11"/>
      <c r="D180" s="7" t="s">
        <v>23</v>
      </c>
      <c r="E180" s="54" t="s">
        <v>55</v>
      </c>
      <c r="F180" s="65">
        <v>50</v>
      </c>
      <c r="G180" s="57">
        <f>1.47/30*50</f>
        <v>2.4500000000000002</v>
      </c>
      <c r="H180" s="57">
        <f>0.3/30*50</f>
        <v>0.5</v>
      </c>
      <c r="I180" s="58">
        <f>13.44/30*50</f>
        <v>22.400000000000002</v>
      </c>
      <c r="J180" s="57">
        <f>62.34/30*50</f>
        <v>103.90000000000002</v>
      </c>
      <c r="K180" s="59" t="s">
        <v>61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91.76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27.85</v>
      </c>
      <c r="H184" s="19">
        <f t="shared" si="86"/>
        <v>33.07</v>
      </c>
      <c r="I184" s="19">
        <f t="shared" si="86"/>
        <v>61.300000000000011</v>
      </c>
      <c r="J184" s="19">
        <f t="shared" si="86"/>
        <v>654.20999999999992</v>
      </c>
      <c r="K184" s="25"/>
      <c r="L184" s="19">
        <f t="shared" ref="L184" si="87">SUM(L177:L183)</f>
        <v>91.76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146</v>
      </c>
      <c r="F185" s="64">
        <v>60</v>
      </c>
      <c r="G185" s="66">
        <v>0.74</v>
      </c>
      <c r="H185" s="66">
        <v>3.05</v>
      </c>
      <c r="I185" s="67">
        <v>1.99</v>
      </c>
      <c r="J185" s="66">
        <v>38.340000000000003</v>
      </c>
      <c r="K185" s="59" t="s">
        <v>148</v>
      </c>
      <c r="L185" s="41"/>
    </row>
    <row r="186" spans="1:12" ht="15" x14ac:dyDescent="0.25">
      <c r="A186" s="23"/>
      <c r="B186" s="15"/>
      <c r="C186" s="11"/>
      <c r="D186" s="7" t="s">
        <v>27</v>
      </c>
      <c r="E186" s="54" t="s">
        <v>147</v>
      </c>
      <c r="F186" s="65">
        <v>200</v>
      </c>
      <c r="G186" s="57">
        <v>2.4300000000000002</v>
      </c>
      <c r="H186" s="57">
        <v>3.82</v>
      </c>
      <c r="I186" s="58">
        <v>9.58</v>
      </c>
      <c r="J186" s="57">
        <v>82.37</v>
      </c>
      <c r="K186" s="59" t="s">
        <v>117</v>
      </c>
      <c r="L186" s="41"/>
    </row>
    <row r="187" spans="1:12" ht="15" x14ac:dyDescent="0.25">
      <c r="A187" s="23"/>
      <c r="B187" s="15"/>
      <c r="C187" s="11"/>
      <c r="D187" s="7" t="s">
        <v>28</v>
      </c>
      <c r="E187" s="54" t="s">
        <v>112</v>
      </c>
      <c r="F187" s="65">
        <v>200</v>
      </c>
      <c r="G187" s="71">
        <v>34.35</v>
      </c>
      <c r="H187" s="71">
        <v>11.49</v>
      </c>
      <c r="I187" s="72">
        <v>23.34</v>
      </c>
      <c r="J187" s="71">
        <v>334.22</v>
      </c>
      <c r="K187" s="59" t="s">
        <v>149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54" t="s">
        <v>90</v>
      </c>
      <c r="F189" s="65">
        <v>200</v>
      </c>
      <c r="G189" s="57">
        <v>0.55000000000000004</v>
      </c>
      <c r="H189" s="57">
        <v>0.03</v>
      </c>
      <c r="I189" s="58">
        <v>29.72</v>
      </c>
      <c r="J189" s="57">
        <v>121.31</v>
      </c>
      <c r="K189" s="59" t="s">
        <v>95</v>
      </c>
      <c r="L189" s="41"/>
    </row>
    <row r="190" spans="1:12" ht="15" x14ac:dyDescent="0.25">
      <c r="A190" s="23"/>
      <c r="B190" s="15"/>
      <c r="C190" s="11"/>
      <c r="D190" s="7" t="s">
        <v>31</v>
      </c>
      <c r="E190" s="54" t="s">
        <v>42</v>
      </c>
      <c r="F190" s="65">
        <v>30</v>
      </c>
      <c r="G190" s="57">
        <f>2.28/30*20</f>
        <v>1.52</v>
      </c>
      <c r="H190" s="57">
        <f>0.24/30*20</f>
        <v>0.16</v>
      </c>
      <c r="I190" s="58">
        <f>10.35/30*20</f>
        <v>6.8999999999999995</v>
      </c>
      <c r="J190" s="57">
        <f>62.38/30*20</f>
        <v>41.586666666666673</v>
      </c>
      <c r="K190" s="59" t="s">
        <v>47</v>
      </c>
      <c r="L190" s="41"/>
    </row>
    <row r="191" spans="1:12" ht="15" x14ac:dyDescent="0.25">
      <c r="A191" s="23"/>
      <c r="B191" s="15"/>
      <c r="C191" s="11"/>
      <c r="D191" s="7" t="s">
        <v>32</v>
      </c>
      <c r="E191" s="54" t="s">
        <v>55</v>
      </c>
      <c r="F191" s="65">
        <v>30</v>
      </c>
      <c r="G191" s="57">
        <f>1.47/30*20</f>
        <v>0.98</v>
      </c>
      <c r="H191" s="57">
        <f>0.3/30*20</f>
        <v>0.2</v>
      </c>
      <c r="I191" s="58">
        <f>13.44/30*20</f>
        <v>8.9600000000000009</v>
      </c>
      <c r="J191" s="57">
        <f>62.34/30*20</f>
        <v>41.56</v>
      </c>
      <c r="K191" s="59" t="s">
        <v>61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40.57</v>
      </c>
      <c r="H194" s="19">
        <f t="shared" si="88"/>
        <v>18.75</v>
      </c>
      <c r="I194" s="19">
        <f t="shared" si="88"/>
        <v>80.490000000000009</v>
      </c>
      <c r="J194" s="19">
        <f t="shared" si="88"/>
        <v>659.38666666666677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3" t="s">
        <v>4</v>
      </c>
      <c r="D195" s="94"/>
      <c r="E195" s="31"/>
      <c r="F195" s="32">
        <f>F184+F194</f>
        <v>1220</v>
      </c>
      <c r="G195" s="32">
        <f t="shared" ref="G195" si="90">G184+G194</f>
        <v>68.42</v>
      </c>
      <c r="H195" s="32">
        <f t="shared" ref="H195" si="91">H184+H194</f>
        <v>51.82</v>
      </c>
      <c r="I195" s="32">
        <f t="shared" ref="I195" si="92">I184+I194</f>
        <v>141.79000000000002</v>
      </c>
      <c r="J195" s="32">
        <f t="shared" ref="J195:L195" si="93">J184+J194</f>
        <v>1313.5966666666668</v>
      </c>
      <c r="K195" s="32"/>
      <c r="L195" s="32">
        <f t="shared" si="93"/>
        <v>91.76</v>
      </c>
    </row>
    <row r="196" spans="1:12" x14ac:dyDescent="0.2">
      <c r="A196" s="27"/>
      <c r="B196" s="28"/>
      <c r="C196" s="95" t="s">
        <v>5</v>
      </c>
      <c r="D196" s="95"/>
      <c r="E196" s="95"/>
      <c r="F196" s="34">
        <f>(F24+F43+F62+F81+F100+F119+F138+F157+F176+F195)/(IF(F24=0,0,1)+IF(F43=0,0,1)+IF(F62=0,0,1)+IF(F81=0,0,1)+IF(F100=0,0,1)+IF(F119=0,0,1)+IF(F138=0,0,1)+IF(F157=0,0,1)+IF(F176=0,0,1)+IF(F195=0,0,1))</f>
        <v>1297.5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58.431999999999995</v>
      </c>
      <c r="H196" s="34">
        <f t="shared" si="94"/>
        <v>42.44</v>
      </c>
      <c r="I196" s="34">
        <f t="shared" si="94"/>
        <v>179.04299999999998</v>
      </c>
      <c r="J196" s="34">
        <f t="shared" si="94"/>
        <v>1342.9810000000002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2023-10-13T09:58:52Z</dcterms:modified>
</cp:coreProperties>
</file>